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840"/>
  </bookViews>
  <sheets>
    <sheet name="Arkusz1" sheetId="1" r:id="rId1"/>
  </sheets>
  <definedNames>
    <definedName name="_xlnm.Print_Area" localSheetId="0">Arkusz1!$A$1:$W$59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7" i="1"/>
  <c r="R19"/>
  <c r="R25"/>
  <c r="I38" l="1"/>
  <c r="G38"/>
  <c r="J19" l="1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S25"/>
  <c r="S26"/>
  <c r="R26"/>
  <c r="R27"/>
  <c r="S27" s="1"/>
  <c r="R28"/>
  <c r="S28" s="1"/>
  <c r="S19"/>
  <c r="N25"/>
  <c r="N26"/>
  <c r="N27"/>
  <c r="N2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J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18"/>
  <c r="H18"/>
  <c r="M18" s="1"/>
  <c r="R30"/>
  <c r="R29"/>
  <c r="R24"/>
  <c r="S24" s="1"/>
  <c r="U24" s="1"/>
  <c r="V24" s="1"/>
  <c r="R21"/>
  <c r="F43"/>
  <c r="F44"/>
  <c r="F45"/>
  <c r="F46"/>
  <c r="T27" l="1"/>
  <c r="U27"/>
  <c r="V27" s="1"/>
  <c r="T28"/>
  <c r="U28"/>
  <c r="V28" s="1"/>
  <c r="T25"/>
  <c r="U25"/>
  <c r="V25" s="1"/>
  <c r="T26"/>
  <c r="U26"/>
  <c r="V26" s="1"/>
  <c r="J38"/>
  <c r="M32"/>
  <c r="O32" s="1"/>
  <c r="M26"/>
  <c r="O26" s="1"/>
  <c r="M20"/>
  <c r="O20" s="1"/>
  <c r="M19"/>
  <c r="O19" s="1"/>
  <c r="M31"/>
  <c r="O31" s="1"/>
  <c r="M33"/>
  <c r="O33" s="1"/>
  <c r="M27"/>
  <c r="O27" s="1"/>
  <c r="M21"/>
  <c r="O21" s="1"/>
  <c r="M37"/>
  <c r="O37" s="1"/>
  <c r="M25"/>
  <c r="O25" s="1"/>
  <c r="M34"/>
  <c r="O34" s="1"/>
  <c r="M22"/>
  <c r="O22" s="1"/>
  <c r="M35"/>
  <c r="O35" s="1"/>
  <c r="M29"/>
  <c r="O29" s="1"/>
  <c r="M23"/>
  <c r="O23" s="1"/>
  <c r="M36"/>
  <c r="O36" s="1"/>
  <c r="M30"/>
  <c r="O30" s="1"/>
  <c r="M24"/>
  <c r="O24" s="1"/>
  <c r="M28"/>
  <c r="O28" s="1"/>
  <c r="T24"/>
  <c r="H38"/>
  <c r="F38"/>
  <c r="E38"/>
  <c r="U19" l="1"/>
  <c r="V19" s="1"/>
  <c r="R20"/>
  <c r="S20" s="1"/>
  <c r="U20" s="1"/>
  <c r="V20" s="1"/>
  <c r="S21"/>
  <c r="U21" s="1"/>
  <c r="V21" s="1"/>
  <c r="R22"/>
  <c r="S22" s="1"/>
  <c r="U22" s="1"/>
  <c r="V22" s="1"/>
  <c r="R23"/>
  <c r="S23" s="1"/>
  <c r="S29"/>
  <c r="U29" s="1"/>
  <c r="V29" s="1"/>
  <c r="S30"/>
  <c r="R31"/>
  <c r="S31" s="1"/>
  <c r="U31" s="1"/>
  <c r="V31" s="1"/>
  <c r="R32"/>
  <c r="S32" s="1"/>
  <c r="U32" s="1"/>
  <c r="V32" s="1"/>
  <c r="R33"/>
  <c r="S33" s="1"/>
  <c r="U33" s="1"/>
  <c r="V33" s="1"/>
  <c r="R34"/>
  <c r="S34" s="1"/>
  <c r="T34" s="1"/>
  <c r="R43"/>
  <c r="S43" s="1"/>
  <c r="U43" s="1"/>
  <c r="V43" s="1"/>
  <c r="R44"/>
  <c r="S44" s="1"/>
  <c r="U44" s="1"/>
  <c r="V44" s="1"/>
  <c r="R45"/>
  <c r="S45" s="1"/>
  <c r="U45" s="1"/>
  <c r="V45" s="1"/>
  <c r="R46"/>
  <c r="S46" s="1"/>
  <c r="U46" s="1"/>
  <c r="V46" s="1"/>
  <c r="R18"/>
  <c r="U23" l="1"/>
  <c r="V23" s="1"/>
  <c r="U30"/>
  <c r="V30" s="1"/>
  <c r="T30"/>
  <c r="S18"/>
  <c r="T18" s="1"/>
  <c r="U34"/>
  <c r="V34" s="1"/>
  <c r="T43"/>
  <c r="T20"/>
  <c r="T46"/>
  <c r="T33"/>
  <c r="T23"/>
  <c r="T45"/>
  <c r="T32"/>
  <c r="T22"/>
  <c r="T44"/>
  <c r="T31"/>
  <c r="T21"/>
  <c r="T29"/>
  <c r="T19"/>
  <c r="U18" l="1"/>
  <c r="N30"/>
  <c r="N22"/>
  <c r="N34" s="1"/>
  <c r="N20"/>
  <c r="N32" s="1"/>
  <c r="N19"/>
  <c r="N23" l="1"/>
  <c r="N35" s="1"/>
  <c r="N31"/>
  <c r="N21"/>
  <c r="N33" s="1"/>
  <c r="N24"/>
  <c r="G47"/>
  <c r="I47"/>
  <c r="K47"/>
  <c r="E47"/>
  <c r="L44"/>
  <c r="L45"/>
  <c r="L46"/>
  <c r="L43"/>
  <c r="L18"/>
  <c r="J44"/>
  <c r="J45"/>
  <c r="J46"/>
  <c r="J43"/>
  <c r="H44"/>
  <c r="H45"/>
  <c r="H46"/>
  <c r="H43"/>
  <c r="R36"/>
  <c r="S36" s="1"/>
  <c r="K37"/>
  <c r="K38" s="1"/>
  <c r="O18" l="1"/>
  <c r="L38"/>
  <c r="M45"/>
  <c r="M46"/>
  <c r="R35"/>
  <c r="T36"/>
  <c r="U36"/>
  <c r="V36" s="1"/>
  <c r="R37"/>
  <c r="S37" s="1"/>
  <c r="N29"/>
  <c r="N37" s="1"/>
  <c r="M44"/>
  <c r="M43"/>
  <c r="L47"/>
  <c r="N36"/>
  <c r="H47"/>
  <c r="F47"/>
  <c r="J47"/>
  <c r="S35" l="1"/>
  <c r="R47"/>
  <c r="S47" s="1"/>
  <c r="U37"/>
  <c r="V37" s="1"/>
  <c r="T37"/>
  <c r="U47" l="1"/>
  <c r="V47" s="1"/>
  <c r="T47"/>
  <c r="U35"/>
  <c r="V35" s="1"/>
  <c r="T35"/>
  <c r="V18" l="1"/>
  <c r="E50" l="1"/>
  <c r="G50" l="1"/>
  <c r="I50"/>
  <c r="L50"/>
  <c r="K50"/>
  <c r="O46"/>
  <c r="O45"/>
  <c r="O44"/>
  <c r="J50" l="1"/>
  <c r="M38"/>
  <c r="O38" s="1"/>
  <c r="H50"/>
  <c r="O43"/>
  <c r="M47"/>
  <c r="O47" s="1"/>
  <c r="F50"/>
  <c r="M50" l="1"/>
  <c r="M57" s="1"/>
  <c r="O50"/>
  <c r="O57" s="1"/>
</calcChain>
</file>

<file path=xl/sharedStrings.xml><?xml version="1.0" encoding="utf-8"?>
<sst xmlns="http://schemas.openxmlformats.org/spreadsheetml/2006/main" count="93" uniqueCount="70">
  <si>
    <t>lp</t>
  </si>
  <si>
    <t>Adres Wspólnot Mieszkaniowych</t>
  </si>
  <si>
    <t>(Piekary Śląskie)</t>
  </si>
  <si>
    <t xml:space="preserve">NIP </t>
  </si>
  <si>
    <t>do fakturowania</t>
  </si>
  <si>
    <t>(szt)</t>
  </si>
  <si>
    <t>netto</t>
  </si>
  <si>
    <r>
      <t>Ilość Wodomierzy DN 20- 4m</t>
    </r>
    <r>
      <rPr>
        <b/>
        <i/>
        <sz val="11"/>
        <color theme="1"/>
        <rFont val="Times New Roman"/>
        <family val="1"/>
        <charset val="238"/>
      </rPr>
      <t>³/h</t>
    </r>
    <r>
      <rPr>
        <b/>
        <i/>
        <sz val="11"/>
        <color theme="1"/>
        <rFont val="Czcionka tekstu podstawowego"/>
        <family val="2"/>
        <charset val="238"/>
      </rPr>
      <t xml:space="preserve"> </t>
    </r>
  </si>
  <si>
    <t>piwnica</t>
  </si>
  <si>
    <t xml:space="preserve">ZW </t>
  </si>
  <si>
    <t>(DN 15)</t>
  </si>
  <si>
    <t xml:space="preserve">CWU </t>
  </si>
  <si>
    <t>(DN 20)</t>
  </si>
  <si>
    <t>Ilość Wodomierzy do wymiany</t>
  </si>
  <si>
    <t>(DN15)</t>
  </si>
  <si>
    <t xml:space="preserve"> (DN 20)</t>
  </si>
  <si>
    <t>REGON</t>
  </si>
  <si>
    <t>kol.5 x cena za wymianę wodomierza ZW(DN15) netto</t>
  </si>
  <si>
    <t>kol.7 x cena za wymianę wodomierza CWU(DN15) netto</t>
  </si>
  <si>
    <t>kol.9 x cena za wymianę wodomierza         DN 20- 4m³/h netto</t>
  </si>
  <si>
    <t>LOKALE MIESZKALNE VAT 8%</t>
  </si>
  <si>
    <t>Ilość ciepłomierzy do wymiany</t>
  </si>
  <si>
    <t>RAZEM (VAT 8%)</t>
  </si>
  <si>
    <t>LOKALE USŁUGOWE VAT 23%</t>
  </si>
  <si>
    <t>Wartość wymiany wodomierzy i ciepłomierzy  netto dla Wspólnoty</t>
  </si>
  <si>
    <t>kol.11 x cena za wymianę ciepłomierza netto</t>
  </si>
  <si>
    <t>VAT</t>
  </si>
  <si>
    <t xml:space="preserve">Wartość wymiany wodomierzy i ciepłomierzy  brutto dla Wspólnoty </t>
  </si>
  <si>
    <t>NETTO</t>
  </si>
  <si>
    <t>BRUTTO</t>
  </si>
  <si>
    <t>RAZEM (VAT 23%)</t>
  </si>
  <si>
    <t>OGÓŁEM (VAT 8% i 23%)</t>
  </si>
  <si>
    <t>Wodomierze i ciepłomierze do comiesięcznych odczytów</t>
  </si>
  <si>
    <t>szt.</t>
  </si>
  <si>
    <t>Ołaty dla Wspólnoty  za odczyty na rok           (netto)</t>
  </si>
  <si>
    <t xml:space="preserve">Opłatyt dla Wspólnoty za odczyty na rok (brutto) </t>
  </si>
  <si>
    <t xml:space="preserve">Opłaty dla Wspólnoty za odczyty na 5 lat (netto)   </t>
  </si>
  <si>
    <t>Opłaty dla Współnoty za odczyty na 5 lat (brutto)</t>
  </si>
  <si>
    <t>zł/szt</t>
  </si>
  <si>
    <t xml:space="preserve"> zł/szt</t>
  </si>
  <si>
    <t>zł/rok</t>
  </si>
  <si>
    <t xml:space="preserve">   Do żółtej komórki wstawić oferowaną cenę jednostkową netto, Formularz wyliczy resztę</t>
  </si>
  <si>
    <t>ODCZYTY VAT 23%</t>
  </si>
  <si>
    <t>VAT 8% i 23%</t>
  </si>
  <si>
    <t>WARTOŚĆ OFERTY NA WYMIANĘ I POMIARY PRZEZ 5 LAT</t>
  </si>
  <si>
    <t>Gen. Andersa 1</t>
  </si>
  <si>
    <t>Gen. Andersa 2</t>
  </si>
  <si>
    <t>Gen. Andersa 3</t>
  </si>
  <si>
    <t>Gen. Andersa 6</t>
  </si>
  <si>
    <t>Gen. Andersa 8</t>
  </si>
  <si>
    <t>Gen. Andersa 10</t>
  </si>
  <si>
    <t>Gen. Andersa 12</t>
  </si>
  <si>
    <t>Gen. Maczka 2</t>
  </si>
  <si>
    <t>Gen. Maczka 4</t>
  </si>
  <si>
    <t>Gen. Maczka 6</t>
  </si>
  <si>
    <t>Gen. Maczka 8</t>
  </si>
  <si>
    <t>Papieża Jana Pawła II 63</t>
  </si>
  <si>
    <t>Ks. Kpt . Gerarda Waculika 1</t>
  </si>
  <si>
    <t>Ks. Kpt . Gerarda Waculika 3</t>
  </si>
  <si>
    <t>Ks. Kpt . Gerarda Waculika 5</t>
  </si>
  <si>
    <t>Ks. Kpt . Gerarda Waculika 7</t>
  </si>
  <si>
    <t xml:space="preserve"> </t>
  </si>
  <si>
    <t>Bytomska 87</t>
  </si>
  <si>
    <t>Bytomska 91</t>
  </si>
  <si>
    <t xml:space="preserve">Bytomska 93 </t>
  </si>
  <si>
    <t>Heneczka 3</t>
  </si>
  <si>
    <t>vat 23%</t>
  </si>
  <si>
    <t xml:space="preserve">uchwały </t>
  </si>
  <si>
    <t>ZGM/NZ/263-70/2023/WM</t>
  </si>
  <si>
    <t>Wyliczenie wartości ofertowej - załącznik nr 1b - Przedmiar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</si>
</sst>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#,##0.00\ _z_ł"/>
  </numFmts>
  <fonts count="25">
    <font>
      <sz val="11"/>
      <color theme="1"/>
      <name val="Czcionka tekstu podstawowego"/>
      <family val="2"/>
      <charset val="238"/>
    </font>
    <font>
      <b/>
      <i/>
      <sz val="11"/>
      <color theme="1"/>
      <name val="Czcionka tekstu podstawowego"/>
      <family val="2"/>
      <charset val="238"/>
    </font>
    <font>
      <b/>
      <i/>
      <sz val="11"/>
      <color theme="1"/>
      <name val="Times New Roman"/>
      <family val="1"/>
      <charset val="238"/>
    </font>
    <font>
      <b/>
      <sz val="12"/>
      <color theme="1"/>
      <name val="Czcionka tekstu podstawowego"/>
      <family val="2"/>
      <charset val="238"/>
    </font>
    <font>
      <b/>
      <sz val="10"/>
      <color theme="1"/>
      <name val="Czcionka tekstu podstawowego"/>
      <family val="2"/>
      <charset val="238"/>
    </font>
    <font>
      <b/>
      <i/>
      <sz val="10"/>
      <color theme="1"/>
      <name val="Czcionka tekstu podstawowego"/>
      <family val="2"/>
      <charset val="238"/>
    </font>
    <font>
      <b/>
      <sz val="8"/>
      <color theme="1"/>
      <name val="Czcionka tekstu podstawowego"/>
      <family val="2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b/>
      <sz val="10"/>
      <name val="Czcionka tekstu podstawowego"/>
      <family val="2"/>
      <charset val="238"/>
    </font>
    <font>
      <b/>
      <sz val="10"/>
      <name val="Times New Roman"/>
      <family val="1"/>
      <charset val="238"/>
    </font>
    <font>
      <b/>
      <sz val="14"/>
      <name val="Czcionka tekstu podstawowego"/>
      <family val="2"/>
      <charset val="238"/>
    </font>
    <font>
      <b/>
      <sz val="11"/>
      <color rgb="FFFF0000"/>
      <name val="Czcionka tekstu podstawowego"/>
      <charset val="238"/>
    </font>
    <font>
      <b/>
      <sz val="14"/>
      <name val="Czcionka tekstu podstawowego"/>
      <charset val="238"/>
    </font>
    <font>
      <b/>
      <i/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0"/>
      <color theme="1"/>
      <name val="Times New Roman"/>
      <family val="1"/>
      <charset val="238"/>
    </font>
    <font>
      <sz val="8"/>
      <color theme="1"/>
      <name val="Czcionka tekstu podstawowego"/>
      <family val="2"/>
      <charset val="238"/>
    </font>
    <font>
      <b/>
      <sz val="8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b/>
      <sz val="11"/>
      <color rgb="FFFF0000"/>
      <name val="Czcionka tekstu podstawowego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94">
    <border>
      <left/>
      <right/>
      <top/>
      <bottom/>
      <diagonal/>
    </border>
    <border>
      <left style="medium">
        <color rgb="FF000001"/>
      </left>
      <right/>
      <top style="medium">
        <color rgb="FF000001"/>
      </top>
      <bottom/>
      <diagonal/>
    </border>
    <border>
      <left style="medium">
        <color rgb="FF000001"/>
      </left>
      <right/>
      <top/>
      <bottom/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 style="medium">
        <color rgb="FF000001"/>
      </right>
      <top/>
      <bottom/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rgb="FF000001"/>
      </bottom>
      <diagonal/>
    </border>
    <border>
      <left/>
      <right style="medium">
        <color rgb="FF00000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1"/>
      </left>
      <right/>
      <top style="thick">
        <color rgb="FF000001"/>
      </top>
      <bottom/>
      <diagonal/>
    </border>
    <border>
      <left style="medium">
        <color rgb="FF000001"/>
      </left>
      <right style="thick">
        <color rgb="FF000001"/>
      </right>
      <top style="thick">
        <color rgb="FF000001"/>
      </top>
      <bottom/>
      <diagonal/>
    </border>
    <border>
      <left style="thick">
        <color rgb="FF000001"/>
      </left>
      <right/>
      <top/>
      <bottom/>
      <diagonal/>
    </border>
    <border>
      <left style="medium">
        <color rgb="FF000001"/>
      </left>
      <right style="thick">
        <color rgb="FF000001"/>
      </right>
      <top/>
      <bottom/>
      <diagonal/>
    </border>
    <border>
      <left style="medium">
        <color indexed="64"/>
      </left>
      <right style="thick">
        <color rgb="FF000001"/>
      </right>
      <top style="medium">
        <color indexed="64"/>
      </top>
      <bottom style="medium">
        <color indexed="64"/>
      </bottom>
      <diagonal/>
    </border>
    <border>
      <left style="thick">
        <color rgb="FF000001"/>
      </left>
      <right/>
      <top/>
      <bottom style="medium">
        <color rgb="FF000001"/>
      </bottom>
      <diagonal/>
    </border>
    <border>
      <left style="medium">
        <color rgb="FF000001"/>
      </left>
      <right style="thick">
        <color rgb="FF000001"/>
      </right>
      <top/>
      <bottom style="medium">
        <color rgb="FF000001"/>
      </bottom>
      <diagonal/>
    </border>
    <border>
      <left style="thick">
        <color rgb="FF000001"/>
      </left>
      <right/>
      <top style="medium">
        <color rgb="FF000001"/>
      </top>
      <bottom/>
      <diagonal/>
    </border>
    <border>
      <left style="medium">
        <color rgb="FF000001"/>
      </left>
      <right style="thick">
        <color rgb="FF000001"/>
      </right>
      <top style="medium">
        <color rgb="FF000001"/>
      </top>
      <bottom/>
      <diagonal/>
    </border>
    <border>
      <left style="thick">
        <color rgb="FF0000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01"/>
      </right>
      <top/>
      <bottom style="thin">
        <color indexed="64"/>
      </bottom>
      <diagonal/>
    </border>
    <border>
      <left style="thick">
        <color rgb="FF0000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1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rgb="FF000001"/>
      </top>
      <bottom/>
      <diagonal/>
    </border>
    <border>
      <left style="medium">
        <color rgb="FF000001"/>
      </left>
      <right style="thin">
        <color indexed="64"/>
      </right>
      <top/>
      <bottom style="medium">
        <color rgb="FF0000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1"/>
      </left>
      <right style="medium">
        <color rgb="FF000001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rgb="FF000001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rgb="FF000001"/>
      </right>
      <top style="thick">
        <color rgb="FF000001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rgb="FF000001"/>
      </left>
      <right style="thin">
        <color indexed="64"/>
      </right>
      <top style="thick">
        <color rgb="FF0000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01"/>
      </top>
      <bottom style="thin">
        <color indexed="64"/>
      </bottom>
      <diagonal/>
    </border>
    <border>
      <left style="thick">
        <color indexed="64"/>
      </left>
      <right style="medium">
        <color rgb="FF000001"/>
      </right>
      <top style="thick">
        <color indexed="64"/>
      </top>
      <bottom style="thick">
        <color indexed="64"/>
      </bottom>
      <diagonal/>
    </border>
    <border>
      <left style="medium">
        <color rgb="FF000001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rgb="FF000001"/>
      </left>
      <right style="thin">
        <color rgb="FF000001"/>
      </right>
      <top style="thick">
        <color indexed="64"/>
      </top>
      <bottom style="thick">
        <color indexed="64"/>
      </bottom>
      <diagonal/>
    </border>
    <border>
      <left style="thin">
        <color rgb="FF000001"/>
      </left>
      <right style="thick">
        <color rgb="FF000001"/>
      </right>
      <top style="thick">
        <color indexed="64"/>
      </top>
      <bottom style="thick">
        <color indexed="64"/>
      </bottom>
      <diagonal/>
    </border>
    <border>
      <left style="thin">
        <color rgb="FF000001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rgb="FF000001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rgb="FF000001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000001"/>
      </right>
      <top style="thick">
        <color indexed="64"/>
      </top>
      <bottom style="thick">
        <color indexed="64"/>
      </bottom>
      <diagonal/>
    </border>
    <border diagonalUp="1"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 style="thin">
        <color indexed="64"/>
      </diagonal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rgb="FF000001"/>
      </left>
      <right style="thin">
        <color indexed="64"/>
      </right>
      <top style="thick">
        <color indexed="64"/>
      </top>
      <bottom style="thick">
        <color indexed="64"/>
      </bottom>
      <diagonal style="thin">
        <color rgb="FF000001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rgb="FF000001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000001"/>
      </right>
      <top/>
      <bottom/>
      <diagonal/>
    </border>
    <border>
      <left style="thin">
        <color indexed="64"/>
      </left>
      <right/>
      <top style="thick">
        <color rgb="FF000001"/>
      </top>
      <bottom style="thin">
        <color indexed="64"/>
      </bottom>
      <diagonal/>
    </border>
  </borders>
  <cellStyleXfs count="1">
    <xf numFmtId="0" fontId="0" fillId="0" borderId="0"/>
  </cellStyleXfs>
  <cellXfs count="281">
    <xf numFmtId="0" fontId="0" fillId="0" borderId="0" xfId="0"/>
    <xf numFmtId="0" fontId="10" fillId="0" borderId="0" xfId="0" applyFont="1"/>
    <xf numFmtId="0" fontId="0" fillId="0" borderId="0" xfId="0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0" fillId="3" borderId="9" xfId="0" applyFill="1" applyBorder="1"/>
    <xf numFmtId="0" fontId="1" fillId="3" borderId="2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0" fillId="3" borderId="6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0" fontId="4" fillId="3" borderId="7" xfId="0" applyFont="1" applyFill="1" applyBorder="1" applyAlignment="1">
      <alignment horizontal="center" wrapText="1"/>
    </xf>
    <xf numFmtId="0" fontId="13" fillId="3" borderId="10" xfId="0" applyFont="1" applyFill="1" applyBorder="1" applyAlignment="1">
      <alignment horizontal="center" wrapText="1"/>
    </xf>
    <xf numFmtId="0" fontId="14" fillId="3" borderId="5" xfId="0" applyFont="1" applyFill="1" applyBorder="1" applyAlignment="1">
      <alignment horizontal="center" vertical="top" wrapText="1"/>
    </xf>
    <xf numFmtId="0" fontId="13" fillId="3" borderId="8" xfId="0" applyFont="1" applyFill="1" applyBorder="1" applyAlignment="1">
      <alignment horizontal="center" vertical="top" wrapText="1"/>
    </xf>
    <xf numFmtId="0" fontId="0" fillId="3" borderId="1" xfId="0" applyFill="1" applyBorder="1" applyAlignment="1">
      <alignment vertical="top" wrapText="1"/>
    </xf>
    <xf numFmtId="0" fontId="7" fillId="3" borderId="11" xfId="0" applyFont="1" applyFill="1" applyBorder="1" applyAlignment="1">
      <alignment horizontal="center" wrapText="1"/>
    </xf>
    <xf numFmtId="0" fontId="7" fillId="3" borderId="14" xfId="0" applyFont="1" applyFill="1" applyBorder="1" applyAlignment="1">
      <alignment horizontal="center" wrapText="1"/>
    </xf>
    <xf numFmtId="0" fontId="7" fillId="3" borderId="14" xfId="0" applyFont="1" applyFill="1" applyBorder="1" applyAlignment="1">
      <alignment horizontal="center" vertical="top" wrapText="1"/>
    </xf>
    <xf numFmtId="0" fontId="7" fillId="3" borderId="15" xfId="0" applyFont="1" applyFill="1" applyBorder="1" applyAlignment="1">
      <alignment horizontal="center" wrapText="1"/>
    </xf>
    <xf numFmtId="4" fontId="10" fillId="0" borderId="0" xfId="0" applyNumberFormat="1" applyFont="1"/>
    <xf numFmtId="0" fontId="4" fillId="3" borderId="0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8" xfId="0" applyFont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wrapText="1"/>
    </xf>
    <xf numFmtId="0" fontId="7" fillId="3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wrapText="1"/>
    </xf>
    <xf numFmtId="0" fontId="7" fillId="3" borderId="21" xfId="0" applyFont="1" applyFill="1" applyBorder="1" applyAlignment="1">
      <alignment horizontal="center" wrapText="1"/>
    </xf>
    <xf numFmtId="0" fontId="1" fillId="3" borderId="25" xfId="0" applyFont="1" applyFill="1" applyBorder="1" applyAlignment="1">
      <alignment horizontal="center" vertical="top" wrapText="1"/>
    </xf>
    <xf numFmtId="0" fontId="18" fillId="3" borderId="26" xfId="0" applyFont="1" applyFill="1" applyBorder="1" applyAlignment="1">
      <alignment horizontal="center" vertical="top" wrapText="1"/>
    </xf>
    <xf numFmtId="0" fontId="10" fillId="3" borderId="27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top" wrapText="1"/>
    </xf>
    <xf numFmtId="164" fontId="10" fillId="2" borderId="29" xfId="0" applyNumberFormat="1" applyFont="1" applyFill="1" applyBorder="1" applyAlignment="1">
      <alignment horizontal="center" vertical="center" wrapText="1"/>
    </xf>
    <xf numFmtId="0" fontId="0" fillId="3" borderId="27" xfId="0" applyFill="1" applyBorder="1" applyAlignment="1">
      <alignment vertical="top" wrapText="1"/>
    </xf>
    <xf numFmtId="0" fontId="1" fillId="3" borderId="28" xfId="0" applyFont="1" applyFill="1" applyBorder="1" applyAlignment="1">
      <alignment horizontal="center" vertical="top" wrapText="1"/>
    </xf>
    <xf numFmtId="0" fontId="0" fillId="3" borderId="28" xfId="0" applyFill="1" applyBorder="1" applyAlignment="1">
      <alignment vertical="top" wrapText="1"/>
    </xf>
    <xf numFmtId="0" fontId="1" fillId="3" borderId="30" xfId="0" applyFont="1" applyFill="1" applyBorder="1" applyAlignment="1">
      <alignment horizontal="center" vertical="top" wrapText="1"/>
    </xf>
    <xf numFmtId="0" fontId="0" fillId="3" borderId="31" xfId="0" applyFill="1" applyBorder="1" applyAlignment="1">
      <alignment vertical="top" wrapText="1"/>
    </xf>
    <xf numFmtId="0" fontId="5" fillId="3" borderId="32" xfId="0" applyFont="1" applyFill="1" applyBorder="1" applyAlignment="1">
      <alignment horizontal="center" vertical="top" wrapText="1"/>
    </xf>
    <xf numFmtId="0" fontId="5" fillId="3" borderId="33" xfId="0" applyFont="1" applyFill="1" applyBorder="1" applyAlignment="1">
      <alignment horizontal="center" vertical="top" wrapText="1"/>
    </xf>
    <xf numFmtId="0" fontId="5" fillId="3" borderId="27" xfId="0" applyFont="1" applyFill="1" applyBorder="1" applyAlignment="1">
      <alignment horizontal="center" vertical="top" wrapText="1"/>
    </xf>
    <xf numFmtId="0" fontId="5" fillId="3" borderId="28" xfId="0" applyFont="1" applyFill="1" applyBorder="1" applyAlignment="1">
      <alignment horizontal="center" vertical="top" wrapText="1"/>
    </xf>
    <xf numFmtId="0" fontId="7" fillId="3" borderId="35" xfId="0" applyFont="1" applyFill="1" applyBorder="1" applyAlignment="1">
      <alignment horizontal="center" vertical="top" wrapText="1"/>
    </xf>
    <xf numFmtId="0" fontId="6" fillId="6" borderId="7" xfId="0" applyFont="1" applyFill="1" applyBorder="1" applyAlignment="1">
      <alignment horizontal="center" vertical="top" wrapText="1"/>
    </xf>
    <xf numFmtId="0" fontId="6" fillId="6" borderId="19" xfId="0" applyFont="1" applyFill="1" applyBorder="1" applyAlignment="1">
      <alignment horizontal="center" vertical="top" wrapText="1"/>
    </xf>
    <xf numFmtId="0" fontId="6" fillId="6" borderId="11" xfId="0" applyFont="1" applyFill="1" applyBorder="1" applyAlignment="1">
      <alignment horizontal="center" vertical="top" wrapText="1"/>
    </xf>
    <xf numFmtId="0" fontId="6" fillId="6" borderId="38" xfId="0" applyFont="1" applyFill="1" applyBorder="1" applyAlignment="1">
      <alignment horizontal="center" vertical="top" wrapText="1"/>
    </xf>
    <xf numFmtId="0" fontId="6" fillId="6" borderId="29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center" wrapText="1"/>
    </xf>
    <xf numFmtId="0" fontId="13" fillId="3" borderId="39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top" wrapText="1"/>
    </xf>
    <xf numFmtId="0" fontId="7" fillId="3" borderId="40" xfId="0" applyFont="1" applyFill="1" applyBorder="1" applyAlignment="1">
      <alignment horizontal="center" wrapText="1"/>
    </xf>
    <xf numFmtId="0" fontId="7" fillId="3" borderId="41" xfId="0" applyFont="1" applyFill="1" applyBorder="1" applyAlignment="1">
      <alignment horizontal="center" vertical="top" wrapText="1"/>
    </xf>
    <xf numFmtId="0" fontId="7" fillId="3" borderId="42" xfId="0" applyFont="1" applyFill="1" applyBorder="1" applyAlignment="1">
      <alignment horizontal="center" vertical="top" wrapText="1"/>
    </xf>
    <xf numFmtId="0" fontId="4" fillId="3" borderId="43" xfId="0" applyFont="1" applyFill="1" applyBorder="1" applyAlignment="1">
      <alignment horizontal="center" wrapText="1"/>
    </xf>
    <xf numFmtId="0" fontId="7" fillId="3" borderId="41" xfId="0" applyFont="1" applyFill="1" applyBorder="1" applyAlignment="1">
      <alignment horizontal="center" wrapText="1"/>
    </xf>
    <xf numFmtId="0" fontId="7" fillId="3" borderId="44" xfId="0" applyFont="1" applyFill="1" applyBorder="1" applyAlignment="1">
      <alignment horizontal="center" wrapText="1"/>
    </xf>
    <xf numFmtId="0" fontId="7" fillId="3" borderId="45" xfId="0" applyFont="1" applyFill="1" applyBorder="1" applyAlignment="1">
      <alignment horizontal="center" wrapText="1"/>
    </xf>
    <xf numFmtId="0" fontId="13" fillId="3" borderId="20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13" fillId="3" borderId="46" xfId="0" applyFont="1" applyFill="1" applyBorder="1" applyAlignment="1">
      <alignment horizontal="center" wrapText="1"/>
    </xf>
    <xf numFmtId="0" fontId="7" fillId="3" borderId="46" xfId="0" applyFont="1" applyFill="1" applyBorder="1" applyAlignment="1">
      <alignment horizontal="center" wrapText="1"/>
    </xf>
    <xf numFmtId="0" fontId="1" fillId="3" borderId="26" xfId="0" applyFont="1" applyFill="1" applyBorder="1" applyAlignment="1">
      <alignment horizontal="center" vertical="top" wrapText="1"/>
    </xf>
    <xf numFmtId="0" fontId="6" fillId="6" borderId="51" xfId="0" applyFont="1" applyFill="1" applyBorder="1" applyAlignment="1">
      <alignment horizontal="center" vertical="top" wrapText="1"/>
    </xf>
    <xf numFmtId="0" fontId="6" fillId="6" borderId="29" xfId="0" applyFont="1" applyFill="1" applyBorder="1" applyAlignment="1">
      <alignment horizontal="center" vertical="center" wrapText="1"/>
    </xf>
    <xf numFmtId="0" fontId="0" fillId="3" borderId="30" xfId="0" applyFill="1" applyBorder="1" applyAlignment="1">
      <alignment vertical="top" wrapText="1"/>
    </xf>
    <xf numFmtId="0" fontId="16" fillId="3" borderId="27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top" wrapText="1"/>
    </xf>
    <xf numFmtId="0" fontId="0" fillId="7" borderId="0" xfId="0" applyFill="1" applyBorder="1" applyAlignment="1">
      <alignment vertical="top" wrapText="1"/>
    </xf>
    <xf numFmtId="0" fontId="10" fillId="7" borderId="0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top" wrapText="1"/>
    </xf>
    <xf numFmtId="0" fontId="0" fillId="7" borderId="22" xfId="0" applyFill="1" applyBorder="1" applyAlignment="1">
      <alignment vertical="top" wrapText="1"/>
    </xf>
    <xf numFmtId="0" fontId="5" fillId="7" borderId="0" xfId="0" applyFont="1" applyFill="1" applyBorder="1" applyAlignment="1">
      <alignment horizontal="center" vertical="top" wrapText="1"/>
    </xf>
    <xf numFmtId="0" fontId="8" fillId="7" borderId="34" xfId="0" applyFont="1" applyFill="1" applyBorder="1" applyAlignment="1">
      <alignment horizontal="center" vertical="center" wrapText="1"/>
    </xf>
    <xf numFmtId="0" fontId="8" fillId="7" borderId="34" xfId="0" applyFont="1" applyFill="1" applyBorder="1" applyAlignment="1">
      <alignment horizontal="center" wrapText="1"/>
    </xf>
    <xf numFmtId="0" fontId="8" fillId="7" borderId="34" xfId="0" applyFont="1" applyFill="1" applyBorder="1" applyAlignment="1">
      <alignment horizontal="center" vertical="top" wrapText="1"/>
    </xf>
    <xf numFmtId="0" fontId="9" fillId="7" borderId="34" xfId="0" applyFont="1" applyFill="1" applyBorder="1" applyAlignment="1">
      <alignment horizontal="center" vertical="top" wrapText="1"/>
    </xf>
    <xf numFmtId="0" fontId="9" fillId="7" borderId="34" xfId="0" applyFont="1" applyFill="1" applyBorder="1" applyAlignment="1">
      <alignment horizontal="center" wrapText="1"/>
    </xf>
    <xf numFmtId="0" fontId="9" fillId="7" borderId="47" xfId="0" applyFont="1" applyFill="1" applyBorder="1" applyAlignment="1">
      <alignment horizontal="center" wrapText="1"/>
    </xf>
    <xf numFmtId="0" fontId="12" fillId="7" borderId="49" xfId="0" applyFont="1" applyFill="1" applyBorder="1" applyAlignment="1">
      <alignment horizontal="center" wrapText="1"/>
    </xf>
    <xf numFmtId="0" fontId="12" fillId="7" borderId="57" xfId="0" applyFont="1" applyFill="1" applyBorder="1" applyAlignment="1">
      <alignment horizontal="center" wrapText="1"/>
    </xf>
    <xf numFmtId="0" fontId="12" fillId="7" borderId="47" xfId="0" applyFont="1" applyFill="1" applyBorder="1" applyAlignment="1">
      <alignment horizontal="center" vertical="center" wrapText="1"/>
    </xf>
    <xf numFmtId="0" fontId="9" fillId="7" borderId="49" xfId="0" applyFont="1" applyFill="1" applyBorder="1" applyAlignment="1">
      <alignment horizontal="center" vertical="center" wrapText="1"/>
    </xf>
    <xf numFmtId="0" fontId="9" fillId="7" borderId="57" xfId="0" applyFont="1" applyFill="1" applyBorder="1" applyAlignment="1">
      <alignment horizontal="center" vertical="center" wrapText="1"/>
    </xf>
    <xf numFmtId="0" fontId="12" fillId="7" borderId="49" xfId="0" applyFont="1" applyFill="1" applyBorder="1" applyAlignment="1">
      <alignment horizontal="center" vertical="center" wrapText="1"/>
    </xf>
    <xf numFmtId="0" fontId="12" fillId="7" borderId="5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9" fontId="1" fillId="3" borderId="2" xfId="0" applyNumberFormat="1" applyFont="1" applyFill="1" applyBorder="1" applyAlignment="1">
      <alignment horizontal="center" vertical="center" wrapText="1"/>
    </xf>
    <xf numFmtId="9" fontId="3" fillId="3" borderId="13" xfId="0" applyNumberFormat="1" applyFont="1" applyFill="1" applyBorder="1" applyAlignment="1">
      <alignment horizontal="center" vertical="top" wrapText="1"/>
    </xf>
    <xf numFmtId="0" fontId="10" fillId="3" borderId="1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wrapText="1"/>
    </xf>
    <xf numFmtId="9" fontId="9" fillId="3" borderId="13" xfId="0" applyNumberFormat="1" applyFont="1" applyFill="1" applyBorder="1" applyAlignment="1">
      <alignment horizontal="center" vertical="top" wrapText="1"/>
    </xf>
    <xf numFmtId="9" fontId="9" fillId="3" borderId="18" xfId="0" applyNumberFormat="1" applyFont="1" applyFill="1" applyBorder="1" applyAlignment="1">
      <alignment horizontal="center" vertical="top" wrapText="1"/>
    </xf>
    <xf numFmtId="165" fontId="9" fillId="3" borderId="59" xfId="0" applyNumberFormat="1" applyFont="1" applyFill="1" applyBorder="1" applyAlignment="1">
      <alignment horizontal="center" vertical="top" wrapText="1"/>
    </xf>
    <xf numFmtId="165" fontId="9" fillId="3" borderId="14" xfId="0" applyNumberFormat="1" applyFont="1" applyFill="1" applyBorder="1" applyAlignment="1">
      <alignment horizontal="center" vertical="top" wrapText="1"/>
    </xf>
    <xf numFmtId="165" fontId="9" fillId="3" borderId="21" xfId="0" applyNumberFormat="1" applyFont="1" applyFill="1" applyBorder="1" applyAlignment="1">
      <alignment horizontal="center" vertical="top" wrapText="1"/>
    </xf>
    <xf numFmtId="165" fontId="9" fillId="3" borderId="47" xfId="0" applyNumberFormat="1" applyFont="1" applyFill="1" applyBorder="1" applyAlignment="1">
      <alignment horizontal="center" vertical="top" wrapText="1"/>
    </xf>
    <xf numFmtId="9" fontId="9" fillId="3" borderId="60" xfId="0" applyNumberFormat="1" applyFont="1" applyFill="1" applyBorder="1" applyAlignment="1">
      <alignment horizontal="center" vertical="top" wrapText="1"/>
    </xf>
    <xf numFmtId="0" fontId="6" fillId="7" borderId="23" xfId="0" applyFont="1" applyFill="1" applyBorder="1" applyAlignment="1">
      <alignment horizontal="center" vertical="top" wrapText="1"/>
    </xf>
    <xf numFmtId="0" fontId="6" fillId="6" borderId="8" xfId="0" applyFont="1" applyFill="1" applyBorder="1" applyAlignment="1">
      <alignment horizontal="center" vertical="top" wrapText="1"/>
    </xf>
    <xf numFmtId="164" fontId="15" fillId="0" borderId="0" xfId="0" applyNumberFormat="1" applyFont="1" applyBorder="1" applyAlignment="1">
      <alignment horizontal="center"/>
    </xf>
    <xf numFmtId="164" fontId="10" fillId="0" borderId="0" xfId="0" applyNumberFormat="1" applyFont="1" applyBorder="1"/>
    <xf numFmtId="0" fontId="8" fillId="7" borderId="63" xfId="0" applyFont="1" applyFill="1" applyBorder="1" applyAlignment="1">
      <alignment vertical="top" wrapText="1"/>
    </xf>
    <xf numFmtId="0" fontId="0" fillId="7" borderId="64" xfId="0" applyFill="1" applyBorder="1" applyAlignment="1">
      <alignment vertical="top" wrapText="1"/>
    </xf>
    <xf numFmtId="0" fontId="0" fillId="7" borderId="65" xfId="0" applyFill="1" applyBorder="1" applyAlignment="1">
      <alignment vertical="top" wrapText="1"/>
    </xf>
    <xf numFmtId="0" fontId="11" fillId="7" borderId="66" xfId="0" applyFont="1" applyFill="1" applyBorder="1" applyAlignment="1">
      <alignment horizontal="center" vertical="top" wrapText="1"/>
    </xf>
    <xf numFmtId="164" fontId="11" fillId="7" borderId="67" xfId="0" applyNumberFormat="1" applyFont="1" applyFill="1" applyBorder="1" applyAlignment="1">
      <alignment horizontal="center" vertical="top" wrapText="1"/>
    </xf>
    <xf numFmtId="165" fontId="11" fillId="7" borderId="67" xfId="0" applyNumberFormat="1" applyFont="1" applyFill="1" applyBorder="1" applyAlignment="1">
      <alignment horizontal="center" vertical="top" wrapText="1"/>
    </xf>
    <xf numFmtId="165" fontId="11" fillId="7" borderId="68" xfId="0" applyNumberFormat="1" applyFont="1" applyFill="1" applyBorder="1" applyAlignment="1">
      <alignment horizontal="center" vertical="top" wrapText="1"/>
    </xf>
    <xf numFmtId="0" fontId="11" fillId="7" borderId="71" xfId="0" applyFont="1" applyFill="1" applyBorder="1" applyAlignment="1">
      <alignment horizontal="center" vertical="top" wrapText="1"/>
    </xf>
    <xf numFmtId="164" fontId="11" fillId="7" borderId="72" xfId="0" applyNumberFormat="1" applyFont="1" applyFill="1" applyBorder="1" applyAlignment="1">
      <alignment horizontal="center" vertical="top" wrapText="1"/>
    </xf>
    <xf numFmtId="0" fontId="11" fillId="7" borderId="71" xfId="0" applyFont="1" applyFill="1" applyBorder="1" applyAlignment="1">
      <alignment horizontal="center" vertical="center" wrapText="1"/>
    </xf>
    <xf numFmtId="4" fontId="17" fillId="7" borderId="73" xfId="0" applyNumberFormat="1" applyFont="1" applyFill="1" applyBorder="1" applyAlignment="1">
      <alignment horizontal="center" vertical="top" wrapText="1"/>
    </xf>
    <xf numFmtId="164" fontId="9" fillId="3" borderId="50" xfId="0" applyNumberFormat="1" applyFont="1" applyFill="1" applyBorder="1" applyAlignment="1">
      <alignment horizontal="center" vertical="center"/>
    </xf>
    <xf numFmtId="164" fontId="9" fillId="3" borderId="58" xfId="0" applyNumberFormat="1" applyFont="1" applyFill="1" applyBorder="1" applyAlignment="1">
      <alignment horizontal="center" vertical="center"/>
    </xf>
    <xf numFmtId="164" fontId="9" fillId="3" borderId="48" xfId="0" applyNumberFormat="1" applyFont="1" applyFill="1" applyBorder="1" applyAlignment="1">
      <alignment horizontal="center" vertical="center" wrapText="1"/>
    </xf>
    <xf numFmtId="164" fontId="9" fillId="3" borderId="50" xfId="0" applyNumberFormat="1" applyFont="1" applyFill="1" applyBorder="1" applyAlignment="1">
      <alignment horizontal="center" vertical="center" wrapText="1"/>
    </xf>
    <xf numFmtId="164" fontId="9" fillId="3" borderId="58" xfId="0" applyNumberFormat="1" applyFont="1" applyFill="1" applyBorder="1" applyAlignment="1">
      <alignment horizontal="center" vertical="center" wrapText="1"/>
    </xf>
    <xf numFmtId="164" fontId="9" fillId="3" borderId="48" xfId="0" applyNumberFormat="1" applyFont="1" applyFill="1" applyBorder="1" applyAlignment="1">
      <alignment horizontal="center" wrapText="1"/>
    </xf>
    <xf numFmtId="164" fontId="9" fillId="3" borderId="50" xfId="0" applyNumberFormat="1" applyFont="1" applyFill="1" applyBorder="1" applyAlignment="1">
      <alignment horizontal="center" wrapText="1"/>
    </xf>
    <xf numFmtId="164" fontId="9" fillId="3" borderId="58" xfId="0" applyNumberFormat="1" applyFont="1" applyFill="1" applyBorder="1" applyAlignment="1">
      <alignment horizontal="center" wrapText="1"/>
    </xf>
    <xf numFmtId="0" fontId="9" fillId="7" borderId="74" xfId="0" applyFont="1" applyFill="1" applyBorder="1" applyAlignment="1">
      <alignment horizontal="center" vertical="center"/>
    </xf>
    <xf numFmtId="0" fontId="12" fillId="7" borderId="75" xfId="0" applyFont="1" applyFill="1" applyBorder="1" applyAlignment="1">
      <alignment horizontal="center" vertical="center"/>
    </xf>
    <xf numFmtId="0" fontId="11" fillId="7" borderId="75" xfId="0" applyFont="1" applyFill="1" applyBorder="1" applyAlignment="1">
      <alignment horizontal="center" vertical="center"/>
    </xf>
    <xf numFmtId="164" fontId="11" fillId="7" borderId="75" xfId="0" applyNumberFormat="1" applyFont="1" applyFill="1" applyBorder="1" applyAlignment="1">
      <alignment horizontal="center" vertical="center"/>
    </xf>
    <xf numFmtId="164" fontId="11" fillId="7" borderId="65" xfId="0" applyNumberFormat="1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top" wrapText="1"/>
    </xf>
    <xf numFmtId="0" fontId="10" fillId="0" borderId="8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6" fillId="0" borderId="8" xfId="0" applyNumberFormat="1" applyFont="1" applyBorder="1" applyAlignment="1">
      <alignment horizontal="center" vertical="center"/>
    </xf>
    <xf numFmtId="164" fontId="10" fillId="2" borderId="7" xfId="0" applyNumberFormat="1" applyFont="1" applyFill="1" applyBorder="1" applyAlignment="1">
      <alignment horizontal="center" vertical="center"/>
    </xf>
    <xf numFmtId="164" fontId="10" fillId="0" borderId="81" xfId="0" applyNumberFormat="1" applyFont="1" applyBorder="1" applyAlignment="1">
      <alignment horizontal="center"/>
    </xf>
    <xf numFmtId="164" fontId="10" fillId="0" borderId="83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164" fontId="10" fillId="0" borderId="84" xfId="0" applyNumberFormat="1" applyFont="1" applyBorder="1" applyAlignment="1">
      <alignment horizontal="center"/>
    </xf>
    <xf numFmtId="164" fontId="10" fillId="0" borderId="39" xfId="0" applyNumberFormat="1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164" fontId="10" fillId="7" borderId="7" xfId="0" applyNumberFormat="1" applyFont="1" applyFill="1" applyBorder="1" applyAlignment="1">
      <alignment horizontal="center" vertical="center"/>
    </xf>
    <xf numFmtId="0" fontId="10" fillId="7" borderId="76" xfId="0" applyFont="1" applyFill="1" applyBorder="1" applyAlignment="1">
      <alignment horizontal="center" vertical="center"/>
    </xf>
    <xf numFmtId="164" fontId="10" fillId="7" borderId="76" xfId="0" applyNumberFormat="1" applyFont="1" applyFill="1" applyBorder="1" applyAlignment="1">
      <alignment horizontal="center"/>
    </xf>
    <xf numFmtId="0" fontId="10" fillId="0" borderId="8" xfId="0" applyFont="1" applyBorder="1"/>
    <xf numFmtId="0" fontId="10" fillId="0" borderId="10" xfId="0" applyFont="1" applyBorder="1"/>
    <xf numFmtId="164" fontId="10" fillId="0" borderId="81" xfId="0" applyNumberFormat="1" applyFont="1" applyBorder="1"/>
    <xf numFmtId="164" fontId="10" fillId="0" borderId="83" xfId="0" applyNumberFormat="1" applyFont="1" applyBorder="1"/>
    <xf numFmtId="164" fontId="10" fillId="0" borderId="84" xfId="0" applyNumberFormat="1" applyFont="1" applyBorder="1"/>
    <xf numFmtId="0" fontId="10" fillId="0" borderId="8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7" borderId="81" xfId="0" applyFont="1" applyFill="1" applyBorder="1" applyAlignment="1">
      <alignment horizontal="center" vertical="center"/>
    </xf>
    <xf numFmtId="0" fontId="21" fillId="7" borderId="45" xfId="0" applyFont="1" applyFill="1" applyBorder="1" applyAlignment="1">
      <alignment horizontal="center" vertical="center"/>
    </xf>
    <xf numFmtId="0" fontId="22" fillId="7" borderId="20" xfId="0" applyFont="1" applyFill="1" applyBorder="1" applyAlignment="1">
      <alignment horizontal="center" vertical="center"/>
    </xf>
    <xf numFmtId="0" fontId="22" fillId="7" borderId="82" xfId="0" applyFont="1" applyFill="1" applyBorder="1" applyAlignment="1">
      <alignment horizontal="center" vertical="center"/>
    </xf>
    <xf numFmtId="0" fontId="19" fillId="7" borderId="7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/>
    </xf>
    <xf numFmtId="164" fontId="10" fillId="0" borderId="39" xfId="0" applyNumberFormat="1" applyFont="1" applyBorder="1"/>
    <xf numFmtId="164" fontId="10" fillId="7" borderId="76" xfId="0" applyNumberFormat="1" applyFont="1" applyFill="1" applyBorder="1"/>
    <xf numFmtId="0" fontId="0" fillId="0" borderId="14" xfId="0" applyBorder="1" applyAlignment="1"/>
    <xf numFmtId="0" fontId="0" fillId="0" borderId="79" xfId="0" applyBorder="1" applyAlignment="1"/>
    <xf numFmtId="0" fontId="0" fillId="0" borderId="85" xfId="0" applyBorder="1"/>
    <xf numFmtId="0" fontId="0" fillId="0" borderId="85" xfId="0" applyBorder="1" applyAlignment="1"/>
    <xf numFmtId="0" fontId="11" fillId="7" borderId="86" xfId="0" applyFont="1" applyFill="1" applyBorder="1" applyAlignment="1">
      <alignment horizontal="center" vertical="top" wrapText="1"/>
    </xf>
    <xf numFmtId="4" fontId="11" fillId="7" borderId="73" xfId="0" applyNumberFormat="1" applyFont="1" applyFill="1" applyBorder="1" applyAlignment="1">
      <alignment horizontal="center" vertical="center"/>
    </xf>
    <xf numFmtId="164" fontId="3" fillId="9" borderId="71" xfId="0" applyNumberFormat="1" applyFont="1" applyFill="1" applyBorder="1" applyAlignment="1">
      <alignment horizontal="center" vertical="top" wrapText="1"/>
    </xf>
    <xf numFmtId="165" fontId="11" fillId="9" borderId="69" xfId="0" applyNumberFormat="1" applyFont="1" applyFill="1" applyBorder="1" applyAlignment="1">
      <alignment horizontal="center" vertical="top" wrapText="1"/>
    </xf>
    <xf numFmtId="164" fontId="9" fillId="9" borderId="70" xfId="0" applyNumberFormat="1" applyFont="1" applyFill="1" applyBorder="1" applyAlignment="1">
      <alignment horizontal="center" vertical="center"/>
    </xf>
    <xf numFmtId="164" fontId="11" fillId="9" borderId="74" xfId="0" applyNumberFormat="1" applyFont="1" applyFill="1" applyBorder="1" applyAlignment="1">
      <alignment horizontal="center" vertical="center"/>
    </xf>
    <xf numFmtId="164" fontId="11" fillId="9" borderId="70" xfId="0" applyNumberFormat="1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center" vertical="top" wrapText="1"/>
    </xf>
    <xf numFmtId="0" fontId="7" fillId="3" borderId="79" xfId="0" applyFont="1" applyFill="1" applyBorder="1" applyAlignment="1">
      <alignment horizontal="center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wrapText="1"/>
    </xf>
    <xf numFmtId="164" fontId="9" fillId="0" borderId="37" xfId="0" applyNumberFormat="1" applyFont="1" applyFill="1" applyBorder="1" applyAlignment="1">
      <alignment horizontal="center" vertical="top" wrapText="1"/>
    </xf>
    <xf numFmtId="164" fontId="3" fillId="0" borderId="37" xfId="0" applyNumberFormat="1" applyFont="1" applyFill="1" applyBorder="1" applyAlignment="1">
      <alignment horizontal="center" vertical="top" wrapText="1"/>
    </xf>
    <xf numFmtId="9" fontId="3" fillId="0" borderId="62" xfId="0" applyNumberFormat="1" applyFont="1" applyFill="1" applyBorder="1" applyAlignment="1">
      <alignment horizontal="center" vertical="top" wrapText="1"/>
    </xf>
    <xf numFmtId="0" fontId="9" fillId="7" borderId="34" xfId="0" applyFont="1" applyFill="1" applyBorder="1" applyAlignment="1">
      <alignment horizontal="center" vertical="center" wrapText="1"/>
    </xf>
    <xf numFmtId="0" fontId="11" fillId="7" borderId="34" xfId="0" applyFont="1" applyFill="1" applyBorder="1" applyAlignment="1">
      <alignment horizontal="center" vertical="center" wrapText="1"/>
    </xf>
    <xf numFmtId="0" fontId="11" fillId="7" borderId="34" xfId="0" applyFont="1" applyFill="1" applyBorder="1" applyAlignment="1">
      <alignment horizontal="center" vertical="top" wrapText="1"/>
    </xf>
    <xf numFmtId="0" fontId="17" fillId="7" borderId="34" xfId="0" applyFont="1" applyFill="1" applyBorder="1" applyAlignment="1">
      <alignment horizontal="center" vertical="center" wrapText="1"/>
    </xf>
    <xf numFmtId="0" fontId="17" fillId="7" borderId="34" xfId="0" applyFont="1" applyFill="1" applyBorder="1" applyAlignment="1">
      <alignment horizontal="center" vertical="top" wrapText="1"/>
    </xf>
    <xf numFmtId="0" fontId="7" fillId="7" borderId="35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164" fontId="3" fillId="7" borderId="61" xfId="0" applyNumberFormat="1" applyFont="1" applyFill="1" applyBorder="1" applyAlignment="1">
      <alignment horizontal="center" vertical="top" wrapText="1"/>
    </xf>
    <xf numFmtId="164" fontId="0" fillId="0" borderId="0" xfId="0" applyNumberFormat="1"/>
    <xf numFmtId="0" fontId="9" fillId="7" borderId="36" xfId="0" applyFont="1" applyFill="1" applyBorder="1" applyAlignment="1">
      <alignment horizontal="center" vertical="top" wrapText="1"/>
    </xf>
    <xf numFmtId="0" fontId="17" fillId="7" borderId="36" xfId="0" applyFont="1" applyFill="1" applyBorder="1" applyAlignment="1">
      <alignment horizontal="center" vertical="center" wrapText="1"/>
    </xf>
    <xf numFmtId="0" fontId="11" fillId="7" borderId="36" xfId="0" applyFont="1" applyFill="1" applyBorder="1" applyAlignment="1">
      <alignment horizontal="center" vertical="top" wrapText="1"/>
    </xf>
    <xf numFmtId="0" fontId="8" fillId="7" borderId="36" xfId="0" applyFont="1" applyFill="1" applyBorder="1" applyAlignment="1">
      <alignment horizontal="center" vertical="top" wrapText="1"/>
    </xf>
    <xf numFmtId="164" fontId="9" fillId="3" borderId="89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10" borderId="79" xfId="0" applyFont="1" applyFill="1" applyBorder="1" applyAlignment="1">
      <alignment horizontal="center" vertical="top" wrapText="1"/>
    </xf>
    <xf numFmtId="0" fontId="8" fillId="10" borderId="34" xfId="0" applyFont="1" applyFill="1" applyBorder="1" applyAlignment="1">
      <alignment horizontal="center" vertical="top" wrapText="1"/>
    </xf>
    <xf numFmtId="0" fontId="11" fillId="10" borderId="34" xfId="0" applyFont="1" applyFill="1" applyBorder="1" applyAlignment="1">
      <alignment horizontal="center" vertical="top" wrapText="1"/>
    </xf>
    <xf numFmtId="0" fontId="17" fillId="10" borderId="34" xfId="0" applyFont="1" applyFill="1" applyBorder="1" applyAlignment="1">
      <alignment horizontal="center" vertical="top" wrapText="1"/>
    </xf>
    <xf numFmtId="0" fontId="9" fillId="10" borderId="34" xfId="0" applyFont="1" applyFill="1" applyBorder="1" applyAlignment="1">
      <alignment horizontal="center" vertical="top" wrapText="1"/>
    </xf>
    <xf numFmtId="9" fontId="3" fillId="10" borderId="13" xfId="0" applyNumberFormat="1" applyFont="1" applyFill="1" applyBorder="1" applyAlignment="1">
      <alignment horizontal="center" vertical="top" wrapText="1"/>
    </xf>
    <xf numFmtId="0" fontId="7" fillId="10" borderId="43" xfId="0" applyFont="1" applyFill="1" applyBorder="1" applyAlignment="1">
      <alignment horizontal="center" wrapText="1"/>
    </xf>
    <xf numFmtId="0" fontId="7" fillId="10" borderId="14" xfId="0" applyFont="1" applyFill="1" applyBorder="1" applyAlignment="1">
      <alignment horizontal="center" wrapText="1"/>
    </xf>
    <xf numFmtId="0" fontId="8" fillId="10" borderId="34" xfId="0" applyFont="1" applyFill="1" applyBorder="1" applyAlignment="1">
      <alignment horizontal="center" wrapText="1"/>
    </xf>
    <xf numFmtId="0" fontId="11" fillId="10" borderId="34" xfId="0" applyFont="1" applyFill="1" applyBorder="1" applyAlignment="1">
      <alignment horizontal="center" vertical="center" wrapText="1"/>
    </xf>
    <xf numFmtId="0" fontId="17" fillId="10" borderId="34" xfId="0" applyFont="1" applyFill="1" applyBorder="1" applyAlignment="1">
      <alignment horizontal="center" vertical="center" wrapText="1"/>
    </xf>
    <xf numFmtId="0" fontId="9" fillId="10" borderId="34" xfId="0" applyFont="1" applyFill="1" applyBorder="1" applyAlignment="1">
      <alignment horizontal="center" wrapText="1"/>
    </xf>
    <xf numFmtId="0" fontId="7" fillId="10" borderId="10" xfId="0" applyFont="1" applyFill="1" applyBorder="1" applyAlignment="1">
      <alignment horizontal="center" vertical="top" wrapText="1"/>
    </xf>
    <xf numFmtId="0" fontId="7" fillId="3" borderId="13" xfId="0" applyFont="1" applyFill="1" applyBorder="1" applyAlignment="1">
      <alignment horizontal="center" vertical="top" wrapText="1"/>
    </xf>
    <xf numFmtId="0" fontId="13" fillId="3" borderId="17" xfId="0" applyFont="1" applyFill="1" applyBorder="1" applyAlignment="1">
      <alignment horizontal="center" vertical="top" wrapText="1"/>
    </xf>
    <xf numFmtId="0" fontId="7" fillId="7" borderId="13" xfId="0" applyFont="1" applyFill="1" applyBorder="1" applyAlignment="1">
      <alignment horizontal="center" vertical="center" wrapText="1"/>
    </xf>
    <xf numFmtId="0" fontId="4" fillId="3" borderId="78" xfId="0" applyFont="1" applyFill="1" applyBorder="1" applyAlignment="1">
      <alignment horizontal="center" wrapText="1"/>
    </xf>
    <xf numFmtId="0" fontId="7" fillId="11" borderId="14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0" fillId="0" borderId="0" xfId="0" applyFill="1"/>
    <xf numFmtId="0" fontId="20" fillId="0" borderId="14" xfId="0" applyFont="1" applyFill="1" applyBorder="1" applyAlignment="1">
      <alignment horizontal="center" vertical="center"/>
    </xf>
    <xf numFmtId="0" fontId="20" fillId="0" borderId="80" xfId="0" applyFont="1" applyFill="1" applyBorder="1" applyAlignment="1">
      <alignment horizontal="center" vertical="center"/>
    </xf>
    <xf numFmtId="0" fontId="0" fillId="12" borderId="0" xfId="0" applyFill="1"/>
    <xf numFmtId="0" fontId="0" fillId="11" borderId="0" xfId="0" applyFill="1"/>
    <xf numFmtId="0" fontId="20" fillId="0" borderId="2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35" xfId="0" applyFont="1" applyFill="1" applyBorder="1" applyAlignment="1">
      <alignment horizontal="center" vertical="center"/>
    </xf>
    <xf numFmtId="0" fontId="0" fillId="0" borderId="0" xfId="0" applyFill="1" applyBorder="1"/>
    <xf numFmtId="0" fontId="13" fillId="10" borderId="17" xfId="0" applyFont="1" applyFill="1" applyBorder="1" applyAlignment="1">
      <alignment horizontal="center" vertical="top" wrapText="1"/>
    </xf>
    <xf numFmtId="0" fontId="13" fillId="3" borderId="77" xfId="0" applyFont="1" applyFill="1" applyBorder="1" applyAlignment="1">
      <alignment horizontal="center" vertical="top" wrapText="1"/>
    </xf>
    <xf numFmtId="0" fontId="13" fillId="3" borderId="77" xfId="0" applyFont="1" applyFill="1" applyBorder="1" applyAlignment="1">
      <alignment horizontal="center" wrapText="1"/>
    </xf>
    <xf numFmtId="0" fontId="13" fillId="10" borderId="22" xfId="0" applyFont="1" applyFill="1" applyBorder="1" applyAlignment="1">
      <alignment horizontal="center" wrapText="1"/>
    </xf>
    <xf numFmtId="0" fontId="4" fillId="3" borderId="22" xfId="0" applyFont="1" applyFill="1" applyBorder="1" applyAlignment="1">
      <alignment horizontal="center" wrapText="1"/>
    </xf>
    <xf numFmtId="0" fontId="11" fillId="7" borderId="90" xfId="0" applyFont="1" applyFill="1" applyBorder="1" applyAlignment="1">
      <alignment horizontal="center" vertical="center" wrapText="1"/>
    </xf>
    <xf numFmtId="0" fontId="11" fillId="7" borderId="91" xfId="0" applyFont="1" applyFill="1" applyBorder="1" applyAlignment="1">
      <alignment horizontal="center" vertical="center" wrapText="1"/>
    </xf>
    <xf numFmtId="164" fontId="3" fillId="0" borderId="92" xfId="0" applyNumberFormat="1" applyFont="1" applyFill="1" applyBorder="1" applyAlignment="1">
      <alignment horizontal="center" vertical="top" wrapText="1"/>
    </xf>
    <xf numFmtId="164" fontId="3" fillId="0" borderId="7" xfId="0" applyNumberFormat="1" applyFont="1" applyFill="1" applyBorder="1" applyAlignment="1">
      <alignment horizontal="center" vertical="top" wrapText="1"/>
    </xf>
    <xf numFmtId="0" fontId="0" fillId="0" borderId="0" xfId="0" applyBorder="1"/>
    <xf numFmtId="0" fontId="0" fillId="5" borderId="0" xfId="0" applyFill="1" applyAlignment="1">
      <alignment horizontal="center"/>
    </xf>
    <xf numFmtId="0" fontId="0" fillId="3" borderId="0" xfId="0" applyFill="1" applyBorder="1"/>
    <xf numFmtId="0" fontId="6" fillId="6" borderId="0" xfId="0" applyFont="1" applyFill="1" applyBorder="1" applyAlignment="1">
      <alignment horizontal="center" vertical="top" wrapText="1"/>
    </xf>
    <xf numFmtId="164" fontId="9" fillId="3" borderId="0" xfId="0" applyNumberFormat="1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164" fontId="9" fillId="8" borderId="93" xfId="0" applyNumberFormat="1" applyFont="1" applyFill="1" applyBorder="1" applyAlignment="1">
      <alignment horizontal="center" vertical="center"/>
    </xf>
    <xf numFmtId="164" fontId="9" fillId="9" borderId="65" xfId="0" applyNumberFormat="1" applyFont="1" applyFill="1" applyBorder="1" applyAlignment="1">
      <alignment horizontal="center" vertical="center"/>
    </xf>
    <xf numFmtId="164" fontId="9" fillId="8" borderId="13" xfId="0" applyNumberFormat="1" applyFont="1" applyFill="1" applyBorder="1" applyAlignment="1">
      <alignment horizontal="center" vertical="center"/>
    </xf>
    <xf numFmtId="164" fontId="9" fillId="9" borderId="13" xfId="0" applyNumberFormat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/>
    </xf>
    <xf numFmtId="0" fontId="23" fillId="0" borderId="0" xfId="0" applyFont="1"/>
    <xf numFmtId="0" fontId="24" fillId="0" borderId="0" xfId="0" applyFont="1" applyAlignment="1">
      <alignment horizontal="center"/>
    </xf>
    <xf numFmtId="164" fontId="9" fillId="13" borderId="13" xfId="0" applyNumberFormat="1" applyFont="1" applyFill="1" applyBorder="1" applyAlignment="1">
      <alignment horizontal="center" vertical="center"/>
    </xf>
    <xf numFmtId="0" fontId="13" fillId="13" borderId="17" xfId="0" applyFont="1" applyFill="1" applyBorder="1" applyAlignment="1">
      <alignment horizontal="center" vertical="top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164" fontId="10" fillId="4" borderId="8" xfId="0" applyNumberFormat="1" applyFont="1" applyFill="1" applyBorder="1" applyAlignment="1">
      <alignment horizontal="center" vertical="center"/>
    </xf>
    <xf numFmtId="164" fontId="10" fillId="4" borderId="10" xfId="0" applyNumberFormat="1" applyFont="1" applyFill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81" xfId="0" applyFill="1" applyBorder="1" applyAlignment="1">
      <alignment horizontal="center"/>
    </xf>
    <xf numFmtId="0" fontId="0" fillId="0" borderId="0" xfId="0" applyAlignment="1">
      <alignment vertical="center"/>
    </xf>
    <xf numFmtId="0" fontId="10" fillId="0" borderId="25" xfId="0" applyFont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4" xfId="0" applyBorder="1" applyAlignment="1">
      <alignment horizontal="center"/>
    </xf>
    <xf numFmtId="0" fontId="10" fillId="0" borderId="53" xfId="0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9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10" fillId="7" borderId="8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78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00"/>
  <sheetViews>
    <sheetView tabSelected="1" zoomScale="80" zoomScaleNormal="80" workbookViewId="0">
      <selection activeCell="C2" sqref="C2:I2"/>
    </sheetView>
  </sheetViews>
  <sheetFormatPr defaultRowHeight="15"/>
  <cols>
    <col min="1" max="1" width="4.125" customWidth="1"/>
    <col min="2" max="2" width="25.375" customWidth="1"/>
    <col min="3" max="4" width="13.375" customWidth="1"/>
    <col min="5" max="5" width="12.375" customWidth="1"/>
    <col min="6" max="6" width="14.875" customWidth="1"/>
    <col min="7" max="7" width="12.875" customWidth="1"/>
    <col min="8" max="8" width="14.875" customWidth="1"/>
    <col min="9" max="9" width="12.875" hidden="1" customWidth="1"/>
    <col min="10" max="10" width="16.125" hidden="1" customWidth="1"/>
    <col min="11" max="13" width="16.125" customWidth="1"/>
    <col min="14" max="14" width="9.625" customWidth="1"/>
    <col min="15" max="15" width="19.375" customWidth="1"/>
    <col min="16" max="16" width="14.25" hidden="1" customWidth="1"/>
    <col min="17" max="17" width="10.5" customWidth="1"/>
    <col min="18" max="18" width="10.125" customWidth="1"/>
    <col min="19" max="19" width="12.375" style="135" customWidth="1"/>
    <col min="20" max="20" width="11.5" style="135" customWidth="1"/>
    <col min="21" max="21" width="13.125" style="1" customWidth="1"/>
    <col min="22" max="22" width="14.5" style="135" customWidth="1"/>
  </cols>
  <sheetData>
    <row r="1" spans="1:22">
      <c r="B1" s="263" t="s">
        <v>68</v>
      </c>
      <c r="C1" s="263"/>
    </row>
    <row r="2" spans="1:22" ht="15.75">
      <c r="C2" s="274" t="s">
        <v>69</v>
      </c>
      <c r="D2" s="274"/>
      <c r="E2" s="274"/>
      <c r="F2" s="274"/>
      <c r="G2" s="274"/>
      <c r="H2" s="274"/>
      <c r="I2" s="274"/>
      <c r="J2" t="s">
        <v>61</v>
      </c>
      <c r="N2" s="275"/>
      <c r="O2" s="275"/>
      <c r="P2" s="237"/>
      <c r="R2" s="251"/>
      <c r="S2" s="252"/>
      <c r="T2" s="252"/>
    </row>
    <row r="3" spans="1:22" ht="15.75" thickBot="1"/>
    <row r="4" spans="1:22" ht="16.5" thickTop="1" thickBot="1">
      <c r="H4" s="264" t="s">
        <v>20</v>
      </c>
      <c r="I4" s="265"/>
      <c r="J4" s="265"/>
      <c r="K4" s="266"/>
      <c r="R4" s="278" t="s">
        <v>42</v>
      </c>
      <c r="S4" s="279"/>
      <c r="T4" s="279"/>
      <c r="U4" s="279"/>
      <c r="V4" s="280"/>
    </row>
    <row r="5" spans="1:22" ht="87" thickTop="1" thickBot="1">
      <c r="A5" s="270" t="s">
        <v>0</v>
      </c>
      <c r="B5" s="3" t="s">
        <v>1</v>
      </c>
      <c r="C5" s="4" t="s">
        <v>3</v>
      </c>
      <c r="D5" s="3" t="s">
        <v>16</v>
      </c>
      <c r="E5" s="32" t="s">
        <v>13</v>
      </c>
      <c r="F5" s="33" t="s">
        <v>17</v>
      </c>
      <c r="G5" s="32" t="s">
        <v>13</v>
      </c>
      <c r="H5" s="66" t="s">
        <v>18</v>
      </c>
      <c r="I5" s="32" t="s">
        <v>7</v>
      </c>
      <c r="J5" s="66" t="s">
        <v>19</v>
      </c>
      <c r="K5" s="32" t="s">
        <v>21</v>
      </c>
      <c r="L5" s="66" t="s">
        <v>25</v>
      </c>
      <c r="M5" s="71" t="s">
        <v>24</v>
      </c>
      <c r="N5" s="90" t="s">
        <v>26</v>
      </c>
      <c r="O5" s="94" t="s">
        <v>27</v>
      </c>
      <c r="P5" s="246" t="s">
        <v>67</v>
      </c>
      <c r="R5" s="158" t="s">
        <v>32</v>
      </c>
      <c r="S5" s="27" t="s">
        <v>34</v>
      </c>
      <c r="T5" s="131" t="s">
        <v>35</v>
      </c>
      <c r="U5" s="131" t="s">
        <v>36</v>
      </c>
      <c r="V5" s="131" t="s">
        <v>37</v>
      </c>
    </row>
    <row r="6" spans="1:22" ht="15.75" thickBot="1">
      <c r="A6" s="271"/>
      <c r="B6" s="5"/>
      <c r="C6" s="6"/>
      <c r="D6" s="5"/>
      <c r="E6" s="34" t="s">
        <v>9</v>
      </c>
      <c r="F6" s="130" t="s">
        <v>38</v>
      </c>
      <c r="G6" s="34" t="s">
        <v>11</v>
      </c>
      <c r="H6" s="130" t="s">
        <v>39</v>
      </c>
      <c r="I6" s="37"/>
      <c r="J6" s="130" t="s">
        <v>38</v>
      </c>
      <c r="K6" s="37"/>
      <c r="L6" s="130" t="s">
        <v>39</v>
      </c>
      <c r="M6" s="72"/>
      <c r="N6" s="52"/>
      <c r="O6" s="7"/>
      <c r="P6" s="7"/>
      <c r="R6" s="276" t="s">
        <v>33</v>
      </c>
      <c r="S6" s="136" t="s">
        <v>40</v>
      </c>
      <c r="T6" s="143" t="s">
        <v>40</v>
      </c>
      <c r="U6" s="147"/>
      <c r="V6" s="152"/>
    </row>
    <row r="7" spans="1:22" ht="33" customHeight="1" thickBot="1">
      <c r="A7" s="271"/>
      <c r="B7" s="8" t="s">
        <v>2</v>
      </c>
      <c r="C7" s="9" t="s">
        <v>4</v>
      </c>
      <c r="D7" s="8"/>
      <c r="E7" s="35" t="s">
        <v>14</v>
      </c>
      <c r="F7" s="36"/>
      <c r="G7" s="35" t="s">
        <v>14</v>
      </c>
      <c r="H7" s="36"/>
      <c r="I7" s="35" t="s">
        <v>15</v>
      </c>
      <c r="J7" s="36"/>
      <c r="K7" s="70"/>
      <c r="L7" s="36"/>
      <c r="M7" s="73" t="s">
        <v>28</v>
      </c>
      <c r="N7" s="91">
        <v>0.08</v>
      </c>
      <c r="O7" s="93" t="s">
        <v>29</v>
      </c>
      <c r="P7" s="241"/>
      <c r="R7" s="277"/>
      <c r="S7" s="137"/>
      <c r="T7" s="144">
        <f>S7*1.23</f>
        <v>0</v>
      </c>
      <c r="U7" s="148"/>
      <c r="V7" s="153"/>
    </row>
    <row r="8" spans="1:22" ht="15" hidden="1" customHeight="1" thickBot="1">
      <c r="A8" s="271"/>
      <c r="B8" s="5"/>
      <c r="C8" s="6"/>
      <c r="D8" s="5"/>
      <c r="E8" s="37"/>
      <c r="F8" s="38" t="s">
        <v>6</v>
      </c>
      <c r="G8" s="37"/>
      <c r="H8" s="39"/>
      <c r="I8" s="37"/>
      <c r="J8" s="38" t="s">
        <v>6</v>
      </c>
      <c r="K8" s="35"/>
      <c r="L8" s="38"/>
      <c r="M8" s="74"/>
      <c r="N8" s="5"/>
      <c r="O8" s="7"/>
      <c r="P8" s="238"/>
    </row>
    <row r="9" spans="1:22" ht="15" hidden="1" customHeight="1" thickBot="1">
      <c r="A9" s="271"/>
      <c r="B9" s="5"/>
      <c r="C9" s="6"/>
      <c r="D9" s="5"/>
      <c r="E9" s="37"/>
      <c r="F9" s="39"/>
      <c r="G9" s="37"/>
      <c r="H9" s="39"/>
      <c r="I9" s="35" t="s">
        <v>5</v>
      </c>
      <c r="J9" s="39"/>
      <c r="K9" s="37"/>
      <c r="L9" s="39"/>
      <c r="M9" s="72"/>
      <c r="N9" s="5"/>
      <c r="O9" s="7"/>
      <c r="P9" s="238"/>
    </row>
    <row r="10" spans="1:22" ht="15" hidden="1" customHeight="1" thickBot="1">
      <c r="A10" s="271"/>
      <c r="B10" s="5"/>
      <c r="C10" s="6"/>
      <c r="D10" s="5"/>
      <c r="E10" s="37"/>
      <c r="F10" s="39"/>
      <c r="G10" s="37"/>
      <c r="H10" s="38" t="s">
        <v>6</v>
      </c>
      <c r="I10" s="37"/>
      <c r="J10" s="39"/>
      <c r="K10" s="37"/>
      <c r="L10" s="39"/>
      <c r="M10" s="72"/>
      <c r="N10" s="5"/>
      <c r="O10" s="7"/>
      <c r="P10" s="238"/>
    </row>
    <row r="11" spans="1:22" ht="15" hidden="1" customHeight="1" thickBot="1">
      <c r="A11" s="271"/>
      <c r="B11" s="5"/>
      <c r="C11" s="10"/>
      <c r="D11" s="11"/>
      <c r="E11" s="40" t="s">
        <v>5</v>
      </c>
      <c r="F11" s="41"/>
      <c r="G11" s="40" t="s">
        <v>5</v>
      </c>
      <c r="H11" s="41"/>
      <c r="I11" s="35" t="s">
        <v>8</v>
      </c>
      <c r="J11" s="39"/>
      <c r="K11" s="37"/>
      <c r="L11" s="39"/>
      <c r="M11" s="72"/>
      <c r="N11" s="5"/>
      <c r="O11" s="7"/>
      <c r="P11" s="238"/>
    </row>
    <row r="12" spans="1:22" ht="15" hidden="1" customHeight="1" thickBot="1">
      <c r="A12" s="271"/>
      <c r="B12" s="5"/>
      <c r="C12" s="272"/>
      <c r="D12" s="16"/>
      <c r="E12" s="42" t="s">
        <v>9</v>
      </c>
      <c r="F12" s="43" t="s">
        <v>9</v>
      </c>
      <c r="G12" s="42" t="s">
        <v>11</v>
      </c>
      <c r="H12" s="43" t="s">
        <v>11</v>
      </c>
      <c r="I12" s="37"/>
      <c r="J12" s="39"/>
      <c r="K12" s="37"/>
      <c r="L12" s="39"/>
      <c r="M12" s="72"/>
      <c r="N12" s="5"/>
      <c r="O12" s="7"/>
      <c r="P12" s="238"/>
    </row>
    <row r="13" spans="1:22" ht="15" hidden="1" customHeight="1" thickBot="1">
      <c r="A13" s="271"/>
      <c r="B13" s="5"/>
      <c r="C13" s="273"/>
      <c r="D13" s="5"/>
      <c r="E13" s="37"/>
      <c r="F13" s="39"/>
      <c r="G13" s="37"/>
      <c r="H13" s="39"/>
      <c r="I13" s="69"/>
      <c r="J13" s="41"/>
      <c r="K13" s="69"/>
      <c r="L13" s="41"/>
      <c r="M13" s="75"/>
      <c r="N13" s="5"/>
      <c r="O13" s="7"/>
      <c r="P13" s="238"/>
    </row>
    <row r="14" spans="1:22" ht="15.75" hidden="1" thickBot="1">
      <c r="A14" s="271"/>
      <c r="B14" s="5"/>
      <c r="C14" s="273"/>
      <c r="D14" s="5"/>
      <c r="E14" s="44" t="s">
        <v>10</v>
      </c>
      <c r="F14" s="45" t="s">
        <v>10</v>
      </c>
      <c r="G14" s="44" t="s">
        <v>10</v>
      </c>
      <c r="H14" s="45" t="s">
        <v>10</v>
      </c>
      <c r="I14" s="44" t="s">
        <v>9</v>
      </c>
      <c r="J14" s="45" t="s">
        <v>9</v>
      </c>
      <c r="K14" s="44"/>
      <c r="L14" s="45"/>
      <c r="M14" s="76"/>
      <c r="N14" s="5"/>
      <c r="O14" s="7"/>
      <c r="P14" s="238"/>
    </row>
    <row r="15" spans="1:22" ht="15.75" hidden="1" thickBot="1">
      <c r="A15" s="271"/>
      <c r="B15" s="5"/>
      <c r="C15" s="273"/>
      <c r="D15" s="5"/>
      <c r="E15" s="37"/>
      <c r="F15" s="39"/>
      <c r="G15" s="37"/>
      <c r="H15" s="39"/>
      <c r="I15" s="37"/>
      <c r="J15" s="39"/>
      <c r="K15" s="37"/>
      <c r="L15" s="39"/>
      <c r="M15" s="72"/>
      <c r="N15" s="5"/>
      <c r="O15" s="7"/>
      <c r="P15" s="238"/>
    </row>
    <row r="16" spans="1:22" ht="15.75" hidden="1" thickBot="1">
      <c r="A16" s="271"/>
      <c r="B16" s="5"/>
      <c r="C16" s="273"/>
      <c r="D16" s="5"/>
      <c r="E16" s="37"/>
      <c r="F16" s="39"/>
      <c r="G16" s="37"/>
      <c r="H16" s="39"/>
      <c r="I16" s="44" t="s">
        <v>12</v>
      </c>
      <c r="J16" s="45" t="s">
        <v>12</v>
      </c>
      <c r="K16" s="44"/>
      <c r="L16" s="45"/>
      <c r="M16" s="76"/>
      <c r="N16" s="5"/>
      <c r="O16" s="7"/>
      <c r="P16" s="238"/>
    </row>
    <row r="17" spans="1:25" thickBot="1">
      <c r="A17" s="47">
        <v>1</v>
      </c>
      <c r="B17" s="48">
        <v>2</v>
      </c>
      <c r="C17" s="47">
        <v>3</v>
      </c>
      <c r="D17" s="49">
        <v>4</v>
      </c>
      <c r="E17" s="50">
        <v>5</v>
      </c>
      <c r="F17" s="51">
        <v>6</v>
      </c>
      <c r="G17" s="67">
        <v>7</v>
      </c>
      <c r="H17" s="68">
        <v>8</v>
      </c>
      <c r="I17" s="50">
        <v>9</v>
      </c>
      <c r="J17" s="51">
        <v>10</v>
      </c>
      <c r="K17" s="67">
        <v>11</v>
      </c>
      <c r="L17" s="51">
        <v>12</v>
      </c>
      <c r="M17" s="102">
        <v>13</v>
      </c>
      <c r="N17" s="103">
        <v>14</v>
      </c>
      <c r="O17" s="103">
        <v>15</v>
      </c>
      <c r="P17" s="239"/>
      <c r="R17" s="155">
        <v>16</v>
      </c>
      <c r="S17" s="156">
        <v>17</v>
      </c>
      <c r="T17" s="156">
        <v>18</v>
      </c>
      <c r="U17" s="156">
        <v>19</v>
      </c>
      <c r="V17" s="157">
        <v>20</v>
      </c>
    </row>
    <row r="18" spans="1:25" ht="19.5" thickTop="1" thickBot="1">
      <c r="A18" s="185">
        <v>1</v>
      </c>
      <c r="B18" s="53" t="s">
        <v>45</v>
      </c>
      <c r="C18" s="54">
        <v>4980208609</v>
      </c>
      <c r="D18" s="46"/>
      <c r="E18" s="192">
        <v>18</v>
      </c>
      <c r="F18" s="177">
        <f>$F$7*E18</f>
        <v>0</v>
      </c>
      <c r="G18" s="191">
        <v>18</v>
      </c>
      <c r="H18" s="177">
        <f>$H$7*G18</f>
        <v>0</v>
      </c>
      <c r="I18" s="190">
        <v>0</v>
      </c>
      <c r="J18" s="178">
        <f>$J$7*I18</f>
        <v>0</v>
      </c>
      <c r="K18" s="189">
        <v>18</v>
      </c>
      <c r="L18" s="178">
        <f>$L$7*K18</f>
        <v>0</v>
      </c>
      <c r="M18" s="187">
        <f>F18+H18+J18+L18</f>
        <v>0</v>
      </c>
      <c r="N18" s="179">
        <v>0.08</v>
      </c>
      <c r="O18" s="242">
        <f>M18*1.08</f>
        <v>0</v>
      </c>
      <c r="P18" s="244">
        <v>16000</v>
      </c>
      <c r="R18" s="154">
        <f>E18+G18+I18+K18</f>
        <v>54</v>
      </c>
      <c r="S18" s="138">
        <f>$S$7*R18</f>
        <v>0</v>
      </c>
      <c r="T18" s="138">
        <f>S18*1.23</f>
        <v>0</v>
      </c>
      <c r="U18" s="149">
        <f>S18*5</f>
        <v>0</v>
      </c>
      <c r="V18" s="138">
        <f>U18*1.23</f>
        <v>0</v>
      </c>
    </row>
    <row r="19" spans="1:25" ht="21.75" customHeight="1" thickTop="1" thickBot="1">
      <c r="A19" s="186">
        <v>2</v>
      </c>
      <c r="B19" s="62" t="s">
        <v>46</v>
      </c>
      <c r="C19" s="63">
        <v>4980208532</v>
      </c>
      <c r="D19" s="29"/>
      <c r="E19" s="77">
        <v>0</v>
      </c>
      <c r="F19" s="177">
        <f t="shared" ref="F19:F37" si="0">$F$7*E19</f>
        <v>0</v>
      </c>
      <c r="G19" s="181">
        <v>18</v>
      </c>
      <c r="H19" s="177">
        <f t="shared" ref="H19:H37" si="1">$H$7*G19</f>
        <v>0</v>
      </c>
      <c r="I19" s="190">
        <v>0</v>
      </c>
      <c r="J19" s="178">
        <f t="shared" ref="J19:J37" si="2">$J$7*I19</f>
        <v>0</v>
      </c>
      <c r="K19" s="180">
        <v>18</v>
      </c>
      <c r="L19" s="178">
        <f t="shared" ref="L19:L37" si="3">$L$7*K19</f>
        <v>0</v>
      </c>
      <c r="M19" s="187">
        <f t="shared" ref="M19:M37" si="4">F19+H19+J19+L19</f>
        <v>0</v>
      </c>
      <c r="N19" s="92">
        <f>$N$18</f>
        <v>0.08</v>
      </c>
      <c r="O19" s="242">
        <f t="shared" ref="O19:O37" si="5">M19*1.08</f>
        <v>0</v>
      </c>
      <c r="P19" s="244">
        <v>15000</v>
      </c>
      <c r="Q19" s="2"/>
      <c r="R19" s="154">
        <f>E19+G19+I19+K19+Q19</f>
        <v>36</v>
      </c>
      <c r="S19" s="138">
        <f>$S$7*R19</f>
        <v>0</v>
      </c>
      <c r="T19" s="138">
        <f t="shared" ref="T19:T47" si="6">S19*1.23</f>
        <v>0</v>
      </c>
      <c r="U19" s="149">
        <f t="shared" ref="U19:U47" si="7">S19*5</f>
        <v>0</v>
      </c>
      <c r="V19" s="138">
        <f t="shared" ref="V19:V47" si="8">U19*1.23</f>
        <v>0</v>
      </c>
    </row>
    <row r="20" spans="1:25" ht="19.5" customHeight="1" thickTop="1" thickBot="1">
      <c r="A20" s="185">
        <v>3</v>
      </c>
      <c r="B20" s="62" t="s">
        <v>47</v>
      </c>
      <c r="C20" s="63">
        <v>4980208733</v>
      </c>
      <c r="D20" s="29"/>
      <c r="E20" s="77">
        <v>31</v>
      </c>
      <c r="F20" s="177">
        <f t="shared" si="0"/>
        <v>0</v>
      </c>
      <c r="G20" s="181">
        <v>27</v>
      </c>
      <c r="H20" s="177">
        <f t="shared" si="1"/>
        <v>0</v>
      </c>
      <c r="I20" s="190">
        <v>0</v>
      </c>
      <c r="J20" s="178">
        <f t="shared" si="2"/>
        <v>0</v>
      </c>
      <c r="K20" s="180">
        <v>27</v>
      </c>
      <c r="L20" s="178">
        <f t="shared" si="3"/>
        <v>0</v>
      </c>
      <c r="M20" s="187">
        <f t="shared" si="4"/>
        <v>0</v>
      </c>
      <c r="N20" s="92">
        <f t="shared" ref="N20:N21" si="9">N18</f>
        <v>0.08</v>
      </c>
      <c r="O20" s="242">
        <f t="shared" si="5"/>
        <v>0</v>
      </c>
      <c r="P20" s="253">
        <v>25500</v>
      </c>
      <c r="Q20" s="2"/>
      <c r="R20" s="154">
        <f t="shared" ref="R20:R46" si="10">E20+G20+I20+K20</f>
        <v>85</v>
      </c>
      <c r="S20" s="138">
        <f t="shared" ref="S20:S47" si="11">$S$7*R20</f>
        <v>0</v>
      </c>
      <c r="T20" s="138">
        <f t="shared" si="6"/>
        <v>0</v>
      </c>
      <c r="U20" s="149">
        <f t="shared" si="7"/>
        <v>0</v>
      </c>
      <c r="V20" s="138">
        <f t="shared" si="8"/>
        <v>0</v>
      </c>
    </row>
    <row r="21" spans="1:25" ht="19.5" thickTop="1" thickBot="1">
      <c r="A21" s="186">
        <v>4</v>
      </c>
      <c r="B21" s="64" t="s">
        <v>48</v>
      </c>
      <c r="C21" s="65">
        <v>4980208621</v>
      </c>
      <c r="D21" s="18"/>
      <c r="E21" s="78">
        <v>32</v>
      </c>
      <c r="F21" s="177">
        <f t="shared" si="0"/>
        <v>0</v>
      </c>
      <c r="G21" s="181">
        <v>27</v>
      </c>
      <c r="H21" s="177">
        <f t="shared" si="1"/>
        <v>0</v>
      </c>
      <c r="I21" s="190">
        <v>0</v>
      </c>
      <c r="J21" s="178">
        <f t="shared" si="2"/>
        <v>0</v>
      </c>
      <c r="K21" s="81">
        <v>27</v>
      </c>
      <c r="L21" s="178">
        <f t="shared" si="3"/>
        <v>0</v>
      </c>
      <c r="M21" s="187">
        <f t="shared" si="4"/>
        <v>0</v>
      </c>
      <c r="N21" s="92">
        <f t="shared" si="9"/>
        <v>0.08</v>
      </c>
      <c r="O21" s="242">
        <f t="shared" si="5"/>
        <v>0</v>
      </c>
      <c r="P21" s="253">
        <v>25500</v>
      </c>
      <c r="R21" s="154">
        <f>E21+G21+I21+K21</f>
        <v>86</v>
      </c>
      <c r="S21" s="138">
        <f t="shared" si="11"/>
        <v>0</v>
      </c>
      <c r="T21" s="138">
        <f t="shared" si="6"/>
        <v>0</v>
      </c>
      <c r="U21" s="149">
        <f t="shared" si="7"/>
        <v>0</v>
      </c>
      <c r="V21" s="138">
        <f t="shared" si="8"/>
        <v>0</v>
      </c>
    </row>
    <row r="22" spans="1:25" ht="18" customHeight="1" thickTop="1" thickBot="1">
      <c r="A22" s="185">
        <v>5</v>
      </c>
      <c r="B22" s="13" t="s">
        <v>49</v>
      </c>
      <c r="C22" s="55">
        <v>4980208756</v>
      </c>
      <c r="D22" s="18"/>
      <c r="E22" s="78">
        <v>0</v>
      </c>
      <c r="F22" s="177">
        <f t="shared" si="0"/>
        <v>0</v>
      </c>
      <c r="G22" s="181">
        <v>33</v>
      </c>
      <c r="H22" s="177">
        <f t="shared" si="1"/>
        <v>0</v>
      </c>
      <c r="I22" s="190">
        <v>0</v>
      </c>
      <c r="J22" s="178">
        <f t="shared" si="2"/>
        <v>0</v>
      </c>
      <c r="K22" s="81">
        <v>33</v>
      </c>
      <c r="L22" s="178">
        <f t="shared" si="3"/>
        <v>0</v>
      </c>
      <c r="M22" s="187">
        <f t="shared" si="4"/>
        <v>0</v>
      </c>
      <c r="N22" s="92">
        <f t="shared" ref="N22:N23" si="12">N18</f>
        <v>0.08</v>
      </c>
      <c r="O22" s="242">
        <f t="shared" si="5"/>
        <v>0</v>
      </c>
      <c r="P22" s="244">
        <v>28000</v>
      </c>
      <c r="Q22" t="s">
        <v>61</v>
      </c>
      <c r="R22" s="154">
        <f t="shared" si="10"/>
        <v>66</v>
      </c>
      <c r="S22" s="138">
        <f t="shared" si="11"/>
        <v>0</v>
      </c>
      <c r="T22" s="138">
        <f t="shared" si="6"/>
        <v>0</v>
      </c>
      <c r="U22" s="149">
        <f t="shared" si="7"/>
        <v>0</v>
      </c>
      <c r="V22" s="138">
        <f t="shared" si="8"/>
        <v>0</v>
      </c>
      <c r="Y22">
        <v>0</v>
      </c>
    </row>
    <row r="23" spans="1:25" ht="18.75" customHeight="1" thickTop="1" thickBot="1">
      <c r="A23" s="186">
        <v>6</v>
      </c>
      <c r="B23" s="14" t="s">
        <v>50</v>
      </c>
      <c r="C23" s="56">
        <v>4980208561</v>
      </c>
      <c r="D23" s="19"/>
      <c r="E23" s="79">
        <v>41</v>
      </c>
      <c r="F23" s="177">
        <f t="shared" si="0"/>
        <v>0</v>
      </c>
      <c r="G23" s="182">
        <v>34</v>
      </c>
      <c r="H23" s="177">
        <f t="shared" si="1"/>
        <v>0</v>
      </c>
      <c r="I23" s="190">
        <v>0</v>
      </c>
      <c r="J23" s="178">
        <f t="shared" si="2"/>
        <v>0</v>
      </c>
      <c r="K23" s="80">
        <v>34</v>
      </c>
      <c r="L23" s="178">
        <f t="shared" si="3"/>
        <v>0</v>
      </c>
      <c r="M23" s="187">
        <f t="shared" si="4"/>
        <v>0</v>
      </c>
      <c r="N23" s="92">
        <f t="shared" si="12"/>
        <v>0.08</v>
      </c>
      <c r="O23" s="242">
        <f t="shared" si="5"/>
        <v>0</v>
      </c>
      <c r="P23" s="253">
        <v>32000</v>
      </c>
      <c r="R23" s="154">
        <f t="shared" si="10"/>
        <v>109</v>
      </c>
      <c r="S23" s="138">
        <f t="shared" si="11"/>
        <v>0</v>
      </c>
      <c r="T23" s="138">
        <f t="shared" si="6"/>
        <v>0</v>
      </c>
      <c r="U23" s="149">
        <f>S23*5</f>
        <v>0</v>
      </c>
      <c r="V23" s="138">
        <f t="shared" si="8"/>
        <v>0</v>
      </c>
    </row>
    <row r="24" spans="1:25" ht="17.25" customHeight="1" thickTop="1" thickBot="1">
      <c r="A24" s="185">
        <v>7</v>
      </c>
      <c r="B24" s="15" t="s">
        <v>51</v>
      </c>
      <c r="C24" s="57">
        <v>4980208503</v>
      </c>
      <c r="D24" s="19"/>
      <c r="E24" s="79">
        <v>0</v>
      </c>
      <c r="F24" s="177">
        <f t="shared" si="0"/>
        <v>0</v>
      </c>
      <c r="G24" s="182">
        <v>36</v>
      </c>
      <c r="H24" s="177">
        <f t="shared" si="1"/>
        <v>0</v>
      </c>
      <c r="I24" s="190">
        <v>0</v>
      </c>
      <c r="J24" s="178">
        <f t="shared" si="2"/>
        <v>0</v>
      </c>
      <c r="K24" s="80">
        <v>36</v>
      </c>
      <c r="L24" s="178">
        <f t="shared" si="3"/>
        <v>0</v>
      </c>
      <c r="M24" s="187">
        <f t="shared" si="4"/>
        <v>0</v>
      </c>
      <c r="N24" s="92">
        <f>N20</f>
        <v>0.08</v>
      </c>
      <c r="O24" s="242">
        <f t="shared" si="5"/>
        <v>0</v>
      </c>
      <c r="P24" s="244">
        <v>31000</v>
      </c>
      <c r="Q24" s="24"/>
      <c r="R24" s="154">
        <f>E24+G24+I24+K24+Q24</f>
        <v>72</v>
      </c>
      <c r="S24" s="138">
        <f>$S$7*R24</f>
        <v>0</v>
      </c>
      <c r="T24" s="138">
        <f>S24*1.23</f>
        <v>0</v>
      </c>
      <c r="U24" s="149">
        <f>S24*5</f>
        <v>0</v>
      </c>
      <c r="V24" s="138">
        <f>U24*1.23</f>
        <v>0</v>
      </c>
    </row>
    <row r="25" spans="1:25" ht="17.25" customHeight="1" thickTop="1" thickBot="1">
      <c r="A25" s="211">
        <v>8</v>
      </c>
      <c r="B25" s="210" t="s">
        <v>62</v>
      </c>
      <c r="C25" s="209">
        <v>4980209649</v>
      </c>
      <c r="D25" s="173"/>
      <c r="E25" s="79">
        <v>18</v>
      </c>
      <c r="F25" s="177">
        <f t="shared" si="0"/>
        <v>0</v>
      </c>
      <c r="G25" s="182">
        <v>18</v>
      </c>
      <c r="H25" s="177">
        <f t="shared" si="1"/>
        <v>0</v>
      </c>
      <c r="I25" s="190">
        <v>0</v>
      </c>
      <c r="J25" s="178">
        <f t="shared" si="2"/>
        <v>0</v>
      </c>
      <c r="K25" s="80">
        <v>18</v>
      </c>
      <c r="L25" s="178">
        <f t="shared" si="3"/>
        <v>0</v>
      </c>
      <c r="M25" s="187">
        <f t="shared" si="4"/>
        <v>0</v>
      </c>
      <c r="N25" s="92">
        <f t="shared" ref="N25:N28" si="13">N21</f>
        <v>0.08</v>
      </c>
      <c r="O25" s="242">
        <f>M25*1.08</f>
        <v>0</v>
      </c>
      <c r="P25" s="244">
        <v>18500</v>
      </c>
      <c r="Q25" s="24"/>
      <c r="R25" s="154">
        <f>E25+G25+I25+K25+Q25</f>
        <v>54</v>
      </c>
      <c r="S25" s="138">
        <f t="shared" ref="S25:S28" si="14">$S$7*R25</f>
        <v>0</v>
      </c>
      <c r="T25" s="138">
        <f t="shared" ref="T25:T28" si="15">S25*1.23</f>
        <v>0</v>
      </c>
      <c r="U25" s="149">
        <f t="shared" ref="U25:U28" si="16">S25*5</f>
        <v>0</v>
      </c>
      <c r="V25" s="138">
        <f t="shared" ref="V25:V28" si="17">U25*1.23</f>
        <v>0</v>
      </c>
    </row>
    <row r="26" spans="1:25" ht="17.25" customHeight="1" thickTop="1" thickBot="1">
      <c r="A26" s="211">
        <v>9</v>
      </c>
      <c r="B26" s="210" t="s">
        <v>63</v>
      </c>
      <c r="C26" s="209">
        <v>4980209709</v>
      </c>
      <c r="D26" s="173"/>
      <c r="E26" s="79">
        <v>24</v>
      </c>
      <c r="F26" s="177">
        <f t="shared" si="0"/>
        <v>0</v>
      </c>
      <c r="G26" s="182">
        <v>24</v>
      </c>
      <c r="H26" s="177">
        <f t="shared" si="1"/>
        <v>0</v>
      </c>
      <c r="I26" s="190">
        <v>0</v>
      </c>
      <c r="J26" s="178">
        <f t="shared" si="2"/>
        <v>0</v>
      </c>
      <c r="K26" s="80">
        <v>24</v>
      </c>
      <c r="L26" s="178">
        <f t="shared" si="3"/>
        <v>0</v>
      </c>
      <c r="M26" s="187">
        <f t="shared" si="4"/>
        <v>0</v>
      </c>
      <c r="N26" s="92">
        <f t="shared" si="13"/>
        <v>0.08</v>
      </c>
      <c r="O26" s="242">
        <f t="shared" si="5"/>
        <v>0</v>
      </c>
      <c r="P26" s="244">
        <v>24500</v>
      </c>
      <c r="Q26" s="24"/>
      <c r="R26" s="154">
        <f t="shared" ref="R26:R28" si="18">E26+G26+I26+K26+Q26</f>
        <v>72</v>
      </c>
      <c r="S26" s="138">
        <f t="shared" si="14"/>
        <v>0</v>
      </c>
      <c r="T26" s="138">
        <f>S26*1.23</f>
        <v>0</v>
      </c>
      <c r="U26" s="149">
        <f t="shared" si="16"/>
        <v>0</v>
      </c>
      <c r="V26" s="138">
        <f t="shared" si="17"/>
        <v>0</v>
      </c>
    </row>
    <row r="27" spans="1:25" ht="17.25" customHeight="1" thickTop="1" thickBot="1">
      <c r="A27" s="211">
        <v>10</v>
      </c>
      <c r="B27" s="210" t="s">
        <v>64</v>
      </c>
      <c r="C27" s="209">
        <v>4980209661</v>
      </c>
      <c r="D27" s="173"/>
      <c r="E27" s="79">
        <v>20</v>
      </c>
      <c r="F27" s="177">
        <f t="shared" si="0"/>
        <v>0</v>
      </c>
      <c r="G27" s="182">
        <v>16</v>
      </c>
      <c r="H27" s="177">
        <f t="shared" si="1"/>
        <v>0</v>
      </c>
      <c r="I27" s="190">
        <v>0</v>
      </c>
      <c r="J27" s="178">
        <f t="shared" si="2"/>
        <v>0</v>
      </c>
      <c r="K27" s="80">
        <v>16</v>
      </c>
      <c r="L27" s="178">
        <f t="shared" si="3"/>
        <v>0</v>
      </c>
      <c r="M27" s="187">
        <f t="shared" si="4"/>
        <v>0</v>
      </c>
      <c r="N27" s="92">
        <f t="shared" si="13"/>
        <v>0.08</v>
      </c>
      <c r="O27" s="242">
        <f t="shared" si="5"/>
        <v>0</v>
      </c>
      <c r="P27" s="244">
        <v>17400</v>
      </c>
      <c r="Q27" s="24"/>
      <c r="R27" s="154">
        <f t="shared" si="18"/>
        <v>52</v>
      </c>
      <c r="S27" s="138">
        <f t="shared" si="14"/>
        <v>0</v>
      </c>
      <c r="T27" s="138">
        <f t="shared" si="15"/>
        <v>0</v>
      </c>
      <c r="U27" s="149">
        <f t="shared" si="16"/>
        <v>0</v>
      </c>
      <c r="V27" s="138">
        <f t="shared" si="17"/>
        <v>0</v>
      </c>
    </row>
    <row r="28" spans="1:25" ht="17.25" customHeight="1" thickTop="1" thickBot="1">
      <c r="A28" s="211">
        <v>11</v>
      </c>
      <c r="B28" s="254" t="s">
        <v>65</v>
      </c>
      <c r="C28" s="209">
        <v>4980208762</v>
      </c>
      <c r="D28" s="173"/>
      <c r="E28" s="79">
        <v>45</v>
      </c>
      <c r="F28" s="177">
        <f t="shared" si="0"/>
        <v>0</v>
      </c>
      <c r="G28" s="182">
        <v>0</v>
      </c>
      <c r="H28" s="177">
        <f t="shared" si="1"/>
        <v>0</v>
      </c>
      <c r="I28" s="190">
        <v>0</v>
      </c>
      <c r="J28" s="178">
        <f t="shared" si="2"/>
        <v>0</v>
      </c>
      <c r="K28" s="80">
        <v>0</v>
      </c>
      <c r="L28" s="178">
        <f t="shared" si="3"/>
        <v>0</v>
      </c>
      <c r="M28" s="187">
        <f t="shared" si="4"/>
        <v>0</v>
      </c>
      <c r="N28" s="92">
        <f t="shared" si="13"/>
        <v>0.08</v>
      </c>
      <c r="O28" s="242">
        <f t="shared" si="5"/>
        <v>0</v>
      </c>
      <c r="P28" s="244">
        <v>9000</v>
      </c>
      <c r="Q28" s="24"/>
      <c r="R28" s="154">
        <f t="shared" si="18"/>
        <v>45</v>
      </c>
      <c r="S28" s="138">
        <f t="shared" si="14"/>
        <v>0</v>
      </c>
      <c r="T28" s="138">
        <f t="shared" si="15"/>
        <v>0</v>
      </c>
      <c r="U28" s="149">
        <f t="shared" si="16"/>
        <v>0</v>
      </c>
      <c r="V28" s="138">
        <f t="shared" si="17"/>
        <v>0</v>
      </c>
    </row>
    <row r="29" spans="1:25" ht="18.75" customHeight="1" thickTop="1" thickBot="1">
      <c r="A29" s="211">
        <v>12</v>
      </c>
      <c r="B29" s="227" t="s">
        <v>52</v>
      </c>
      <c r="C29" s="208">
        <v>4980208992</v>
      </c>
      <c r="D29" s="196"/>
      <c r="E29" s="197">
        <v>0</v>
      </c>
      <c r="F29" s="177">
        <f t="shared" si="0"/>
        <v>0</v>
      </c>
      <c r="G29" s="198">
        <v>17</v>
      </c>
      <c r="H29" s="177">
        <f t="shared" si="1"/>
        <v>0</v>
      </c>
      <c r="I29" s="199">
        <v>0</v>
      </c>
      <c r="J29" s="178">
        <f t="shared" si="2"/>
        <v>0</v>
      </c>
      <c r="K29" s="200">
        <v>17</v>
      </c>
      <c r="L29" s="178">
        <f t="shared" si="3"/>
        <v>0</v>
      </c>
      <c r="M29" s="187">
        <f t="shared" si="4"/>
        <v>0</v>
      </c>
      <c r="N29" s="201">
        <f>N21</f>
        <v>0.08</v>
      </c>
      <c r="O29" s="242">
        <f t="shared" si="5"/>
        <v>0</v>
      </c>
      <c r="P29" s="244">
        <v>13000</v>
      </c>
      <c r="Q29" s="24"/>
      <c r="R29" s="154">
        <f>E29+G29+I29+K29+Q29</f>
        <v>34</v>
      </c>
      <c r="S29" s="138">
        <f t="shared" si="11"/>
        <v>0</v>
      </c>
      <c r="T29" s="138">
        <f t="shared" si="6"/>
        <v>0</v>
      </c>
      <c r="U29" s="149">
        <f t="shared" si="7"/>
        <v>0</v>
      </c>
      <c r="V29" s="138">
        <f t="shared" si="8"/>
        <v>0</v>
      </c>
    </row>
    <row r="30" spans="1:25" ht="18.75" customHeight="1" thickTop="1" thickBot="1">
      <c r="A30" s="211">
        <v>13</v>
      </c>
      <c r="B30" s="228" t="s">
        <v>53</v>
      </c>
      <c r="C30" s="175">
        <v>4980208957</v>
      </c>
      <c r="D30" s="173"/>
      <c r="E30" s="182">
        <v>0</v>
      </c>
      <c r="F30" s="177">
        <f t="shared" si="0"/>
        <v>0</v>
      </c>
      <c r="G30" s="182">
        <v>34</v>
      </c>
      <c r="H30" s="177">
        <f t="shared" si="1"/>
        <v>0</v>
      </c>
      <c r="I30" s="184">
        <v>0</v>
      </c>
      <c r="J30" s="178">
        <f t="shared" si="2"/>
        <v>0</v>
      </c>
      <c r="K30" s="80">
        <v>34</v>
      </c>
      <c r="L30" s="178">
        <f t="shared" si="3"/>
        <v>0</v>
      </c>
      <c r="M30" s="187">
        <f t="shared" si="4"/>
        <v>0</v>
      </c>
      <c r="N30" s="92">
        <f t="shared" ref="N30:N36" si="19">N18</f>
        <v>0.08</v>
      </c>
      <c r="O30" s="242">
        <f t="shared" si="5"/>
        <v>0</v>
      </c>
      <c r="P30" s="244">
        <v>25000</v>
      </c>
      <c r="Q30" s="24"/>
      <c r="R30" s="154">
        <f>E30+G30+I30+K30+Q30</f>
        <v>68</v>
      </c>
      <c r="S30" s="138">
        <f t="shared" si="11"/>
        <v>0</v>
      </c>
      <c r="T30" s="138">
        <f t="shared" si="6"/>
        <v>0</v>
      </c>
      <c r="U30" s="149">
        <f t="shared" si="7"/>
        <v>0</v>
      </c>
      <c r="V30" s="138">
        <f t="shared" si="8"/>
        <v>0</v>
      </c>
    </row>
    <row r="31" spans="1:25" ht="19.5" thickTop="1" thickBot="1">
      <c r="A31" s="211">
        <v>14</v>
      </c>
      <c r="B31" s="229" t="s">
        <v>54</v>
      </c>
      <c r="C31" s="176">
        <v>4980208963</v>
      </c>
      <c r="D31" s="174"/>
      <c r="E31" s="78">
        <v>37</v>
      </c>
      <c r="F31" s="177">
        <f t="shared" si="0"/>
        <v>0</v>
      </c>
      <c r="G31" s="181">
        <v>34</v>
      </c>
      <c r="H31" s="177">
        <f t="shared" si="1"/>
        <v>0</v>
      </c>
      <c r="I31" s="183">
        <v>0</v>
      </c>
      <c r="J31" s="178">
        <f t="shared" si="2"/>
        <v>0</v>
      </c>
      <c r="K31" s="81">
        <v>34</v>
      </c>
      <c r="L31" s="178">
        <f t="shared" si="3"/>
        <v>0</v>
      </c>
      <c r="M31" s="187">
        <f t="shared" si="4"/>
        <v>0</v>
      </c>
      <c r="N31" s="92">
        <f t="shared" si="19"/>
        <v>0.08</v>
      </c>
      <c r="O31" s="242">
        <f t="shared" si="5"/>
        <v>0</v>
      </c>
      <c r="P31" s="244">
        <v>33000</v>
      </c>
      <c r="R31" s="154">
        <f t="shared" si="10"/>
        <v>105</v>
      </c>
      <c r="S31" s="138">
        <f t="shared" si="11"/>
        <v>0</v>
      </c>
      <c r="T31" s="138">
        <f t="shared" si="6"/>
        <v>0</v>
      </c>
      <c r="U31" s="149">
        <f t="shared" si="7"/>
        <v>0</v>
      </c>
      <c r="V31" s="138">
        <f t="shared" si="8"/>
        <v>0</v>
      </c>
    </row>
    <row r="32" spans="1:25" ht="19.5" thickTop="1" thickBot="1">
      <c r="A32" s="211">
        <v>15</v>
      </c>
      <c r="B32" s="230" t="s">
        <v>55</v>
      </c>
      <c r="C32" s="202">
        <v>4980209052</v>
      </c>
      <c r="D32" s="203"/>
      <c r="E32" s="204">
        <v>33</v>
      </c>
      <c r="F32" s="177">
        <f t="shared" si="0"/>
        <v>0</v>
      </c>
      <c r="G32" s="205">
        <v>27</v>
      </c>
      <c r="H32" s="177">
        <f t="shared" si="1"/>
        <v>0</v>
      </c>
      <c r="I32" s="206">
        <v>0</v>
      </c>
      <c r="J32" s="178">
        <f t="shared" si="2"/>
        <v>0</v>
      </c>
      <c r="K32" s="207">
        <v>27</v>
      </c>
      <c r="L32" s="178">
        <f t="shared" si="3"/>
        <v>0</v>
      </c>
      <c r="M32" s="187">
        <f t="shared" si="4"/>
        <v>0</v>
      </c>
      <c r="N32" s="201">
        <f t="shared" si="19"/>
        <v>0.08</v>
      </c>
      <c r="O32" s="242">
        <f t="shared" si="5"/>
        <v>0</v>
      </c>
      <c r="P32" s="244">
        <v>27000</v>
      </c>
      <c r="R32" s="154">
        <f t="shared" si="10"/>
        <v>87</v>
      </c>
      <c r="S32" s="138">
        <f t="shared" si="11"/>
        <v>0</v>
      </c>
      <c r="T32" s="138">
        <f t="shared" si="6"/>
        <v>0</v>
      </c>
      <c r="U32" s="149">
        <f t="shared" si="7"/>
        <v>0</v>
      </c>
      <c r="V32" s="138">
        <f t="shared" si="8"/>
        <v>0</v>
      </c>
    </row>
    <row r="33" spans="1:22" ht="19.5" thickTop="1" thickBot="1">
      <c r="A33" s="211">
        <v>16</v>
      </c>
      <c r="B33" s="231" t="s">
        <v>56</v>
      </c>
      <c r="C33" s="58">
        <v>4980209477</v>
      </c>
      <c r="D33" s="30"/>
      <c r="E33" s="78">
        <v>38</v>
      </c>
      <c r="F33" s="177">
        <f t="shared" si="0"/>
        <v>0</v>
      </c>
      <c r="G33" s="181">
        <v>34</v>
      </c>
      <c r="H33" s="177">
        <f t="shared" si="1"/>
        <v>0</v>
      </c>
      <c r="I33" s="183">
        <v>0</v>
      </c>
      <c r="J33" s="178">
        <f t="shared" si="2"/>
        <v>0</v>
      </c>
      <c r="K33" s="81">
        <v>34</v>
      </c>
      <c r="L33" s="178">
        <f t="shared" si="3"/>
        <v>0</v>
      </c>
      <c r="M33" s="187">
        <f t="shared" si="4"/>
        <v>0</v>
      </c>
      <c r="N33" s="92">
        <f t="shared" si="19"/>
        <v>0.08</v>
      </c>
      <c r="O33" s="242">
        <f t="shared" si="5"/>
        <v>0</v>
      </c>
      <c r="P33" s="244">
        <v>32000</v>
      </c>
      <c r="R33" s="154">
        <f t="shared" si="10"/>
        <v>106</v>
      </c>
      <c r="S33" s="138">
        <f t="shared" si="11"/>
        <v>0</v>
      </c>
      <c r="T33" s="138">
        <f t="shared" si="6"/>
        <v>0</v>
      </c>
      <c r="U33" s="149">
        <f t="shared" si="7"/>
        <v>0</v>
      </c>
      <c r="V33" s="138">
        <f t="shared" si="8"/>
        <v>0</v>
      </c>
    </row>
    <row r="34" spans="1:22" ht="19.5" thickTop="1" thickBot="1">
      <c r="A34" s="211">
        <v>17</v>
      </c>
      <c r="B34" s="231" t="s">
        <v>57</v>
      </c>
      <c r="C34" s="59">
        <v>4980209885</v>
      </c>
      <c r="D34" s="18"/>
      <c r="E34" s="78">
        <v>25</v>
      </c>
      <c r="F34" s="177">
        <f t="shared" si="0"/>
        <v>0</v>
      </c>
      <c r="G34" s="181">
        <v>17</v>
      </c>
      <c r="H34" s="177">
        <f t="shared" si="1"/>
        <v>0</v>
      </c>
      <c r="I34" s="183">
        <v>0</v>
      </c>
      <c r="J34" s="178">
        <f t="shared" si="2"/>
        <v>0</v>
      </c>
      <c r="K34" s="81">
        <v>17</v>
      </c>
      <c r="L34" s="178">
        <f t="shared" si="3"/>
        <v>0</v>
      </c>
      <c r="M34" s="187">
        <f t="shared" si="4"/>
        <v>0</v>
      </c>
      <c r="N34" s="92">
        <f t="shared" si="19"/>
        <v>0.08</v>
      </c>
      <c r="O34" s="242">
        <f t="shared" si="5"/>
        <v>0</v>
      </c>
      <c r="P34" s="244">
        <v>20000</v>
      </c>
      <c r="R34" s="154">
        <f t="shared" si="10"/>
        <v>59</v>
      </c>
      <c r="S34" s="138">
        <f t="shared" si="11"/>
        <v>0</v>
      </c>
      <c r="T34" s="138">
        <f t="shared" si="6"/>
        <v>0</v>
      </c>
      <c r="U34" s="149">
        <f t="shared" si="7"/>
        <v>0</v>
      </c>
      <c r="V34" s="138">
        <f t="shared" si="8"/>
        <v>0</v>
      </c>
    </row>
    <row r="35" spans="1:22" ht="19.5" thickTop="1" thickBot="1">
      <c r="A35" s="211">
        <v>18</v>
      </c>
      <c r="B35" s="22" t="s">
        <v>58</v>
      </c>
      <c r="C35" s="60">
        <v>4980209951</v>
      </c>
      <c r="D35" s="18"/>
      <c r="E35" s="78">
        <v>15</v>
      </c>
      <c r="F35" s="177">
        <f t="shared" si="0"/>
        <v>0</v>
      </c>
      <c r="G35" s="181">
        <v>17</v>
      </c>
      <c r="H35" s="177">
        <f t="shared" si="1"/>
        <v>0</v>
      </c>
      <c r="I35" s="181">
        <v>0</v>
      </c>
      <c r="J35" s="178">
        <f t="shared" si="2"/>
        <v>0</v>
      </c>
      <c r="K35" s="81">
        <v>17</v>
      </c>
      <c r="L35" s="178">
        <f t="shared" si="3"/>
        <v>0</v>
      </c>
      <c r="M35" s="187">
        <f t="shared" si="4"/>
        <v>0</v>
      </c>
      <c r="N35" s="92">
        <f t="shared" si="19"/>
        <v>0.08</v>
      </c>
      <c r="O35" s="242">
        <f t="shared" si="5"/>
        <v>0</v>
      </c>
      <c r="P35" s="244">
        <v>15000</v>
      </c>
      <c r="R35" s="154">
        <f t="shared" si="10"/>
        <v>49</v>
      </c>
      <c r="S35" s="138">
        <f t="shared" si="11"/>
        <v>0</v>
      </c>
      <c r="T35" s="138">
        <f t="shared" si="6"/>
        <v>0</v>
      </c>
      <c r="U35" s="149">
        <f t="shared" si="7"/>
        <v>0</v>
      </c>
      <c r="V35" s="138">
        <f t="shared" si="8"/>
        <v>0</v>
      </c>
    </row>
    <row r="36" spans="1:22" ht="19.5" thickTop="1" thickBot="1">
      <c r="A36" s="185">
        <v>19</v>
      </c>
      <c r="B36" s="12" t="s">
        <v>59</v>
      </c>
      <c r="C36" s="61">
        <v>4980209891</v>
      </c>
      <c r="D36" s="18"/>
      <c r="E36" s="78">
        <v>31</v>
      </c>
      <c r="F36" s="177">
        <f t="shared" si="0"/>
        <v>0</v>
      </c>
      <c r="G36" s="181">
        <v>27</v>
      </c>
      <c r="H36" s="177">
        <f t="shared" si="1"/>
        <v>0</v>
      </c>
      <c r="I36" s="181">
        <v>0</v>
      </c>
      <c r="J36" s="178">
        <f t="shared" si="2"/>
        <v>0</v>
      </c>
      <c r="K36" s="81">
        <v>27</v>
      </c>
      <c r="L36" s="178">
        <f t="shared" si="3"/>
        <v>0</v>
      </c>
      <c r="M36" s="187">
        <f t="shared" si="4"/>
        <v>0</v>
      </c>
      <c r="N36" s="92">
        <f t="shared" si="19"/>
        <v>0.08</v>
      </c>
      <c r="O36" s="242">
        <f t="shared" si="5"/>
        <v>0</v>
      </c>
      <c r="P36" s="244">
        <v>25000</v>
      </c>
      <c r="R36" s="154">
        <f t="shared" si="10"/>
        <v>85</v>
      </c>
      <c r="S36" s="138">
        <f t="shared" si="11"/>
        <v>0</v>
      </c>
      <c r="T36" s="138">
        <f t="shared" si="6"/>
        <v>0</v>
      </c>
      <c r="U36" s="149">
        <f t="shared" si="7"/>
        <v>0</v>
      </c>
      <c r="V36" s="138">
        <f t="shared" si="8"/>
        <v>0</v>
      </c>
    </row>
    <row r="37" spans="1:22" ht="19.5" thickTop="1" thickBot="1">
      <c r="A37" s="211">
        <v>20</v>
      </c>
      <c r="B37" s="212" t="s">
        <v>60</v>
      </c>
      <c r="C37" s="61">
        <v>4980209939</v>
      </c>
      <c r="D37" s="18"/>
      <c r="E37" s="78">
        <v>38</v>
      </c>
      <c r="F37" s="177">
        <f t="shared" si="0"/>
        <v>0</v>
      </c>
      <c r="G37" s="181">
        <v>36</v>
      </c>
      <c r="H37" s="177">
        <f t="shared" si="1"/>
        <v>0</v>
      </c>
      <c r="I37" s="181">
        <v>0</v>
      </c>
      <c r="J37" s="234">
        <f t="shared" si="2"/>
        <v>0</v>
      </c>
      <c r="K37" s="81">
        <f t="shared" ref="K37" si="20">G37</f>
        <v>36</v>
      </c>
      <c r="L37" s="178">
        <f t="shared" si="3"/>
        <v>0</v>
      </c>
      <c r="M37" s="187">
        <f t="shared" si="4"/>
        <v>0</v>
      </c>
      <c r="N37" s="92">
        <f t="shared" ref="N37" si="21">N29</f>
        <v>0.08</v>
      </c>
      <c r="O37" s="242">
        <f t="shared" si="5"/>
        <v>0</v>
      </c>
      <c r="P37" s="244">
        <v>33000</v>
      </c>
      <c r="R37" s="154">
        <f t="shared" si="10"/>
        <v>110</v>
      </c>
      <c r="S37" s="138">
        <f t="shared" si="11"/>
        <v>0</v>
      </c>
      <c r="T37" s="138">
        <f t="shared" si="6"/>
        <v>0</v>
      </c>
      <c r="U37" s="149">
        <f t="shared" si="7"/>
        <v>0</v>
      </c>
      <c r="V37" s="138">
        <f t="shared" si="8"/>
        <v>0</v>
      </c>
    </row>
    <row r="38" spans="1:22" ht="19.5" thickTop="1" thickBot="1">
      <c r="A38" s="186"/>
      <c r="B38" s="106" t="s">
        <v>22</v>
      </c>
      <c r="C38" s="107"/>
      <c r="D38" s="108"/>
      <c r="E38" s="113">
        <f t="shared" ref="E38:L38" si="22">SUM(E18:E37)</f>
        <v>446</v>
      </c>
      <c r="F38" s="114">
        <f t="shared" si="22"/>
        <v>0</v>
      </c>
      <c r="G38" s="115">
        <f t="shared" si="22"/>
        <v>494</v>
      </c>
      <c r="H38" s="114">
        <f t="shared" si="22"/>
        <v>0</v>
      </c>
      <c r="I38" s="232">
        <f t="shared" si="22"/>
        <v>0</v>
      </c>
      <c r="J38" s="235">
        <f t="shared" si="22"/>
        <v>0</v>
      </c>
      <c r="K38" s="233">
        <f t="shared" si="22"/>
        <v>494</v>
      </c>
      <c r="L38" s="114">
        <f t="shared" si="22"/>
        <v>0</v>
      </c>
      <c r="M38" s="168">
        <f>F38+H38+J38+L38</f>
        <v>0</v>
      </c>
      <c r="N38" s="116"/>
      <c r="O38" s="243">
        <f t="shared" ref="O38" si="23">M38*1.08</f>
        <v>0</v>
      </c>
      <c r="P38" s="245"/>
      <c r="R38" s="132"/>
      <c r="S38" s="139"/>
      <c r="T38" s="139"/>
      <c r="U38" s="150"/>
      <c r="V38" s="139"/>
    </row>
    <row r="39" spans="1:22" ht="18.75" thickTop="1">
      <c r="A39" s="217"/>
      <c r="F39" s="188"/>
      <c r="G39" s="24"/>
      <c r="H39" s="188"/>
      <c r="K39" s="23"/>
      <c r="L39" s="188"/>
      <c r="N39" s="104"/>
      <c r="O39" s="105"/>
      <c r="P39" s="105"/>
      <c r="R39" s="133"/>
      <c r="S39" s="140"/>
      <c r="T39" s="140"/>
      <c r="U39" s="105"/>
      <c r="V39" s="140"/>
    </row>
    <row r="40" spans="1:22" ht="18">
      <c r="A40" s="215"/>
      <c r="F40" s="188"/>
      <c r="G40" s="24"/>
      <c r="H40" s="188"/>
      <c r="K40" s="195"/>
      <c r="L40" s="188"/>
      <c r="N40" s="104"/>
      <c r="O40" s="105"/>
      <c r="P40" s="105"/>
      <c r="R40" s="133"/>
      <c r="S40" s="140"/>
      <c r="T40" s="140"/>
      <c r="U40" s="105"/>
      <c r="V40" s="140"/>
    </row>
    <row r="41" spans="1:22" ht="15.75" thickBot="1">
      <c r="A41" s="215"/>
      <c r="G41" s="24"/>
      <c r="K41" s="23"/>
      <c r="N41" s="236"/>
      <c r="R41" s="133"/>
      <c r="S41" s="140"/>
      <c r="T41" s="140"/>
      <c r="U41" s="105"/>
      <c r="V41" s="140"/>
    </row>
    <row r="42" spans="1:22" ht="16.5" thickTop="1" thickBot="1">
      <c r="A42" s="216"/>
      <c r="G42" s="24"/>
      <c r="H42" s="267" t="s">
        <v>23</v>
      </c>
      <c r="I42" s="268"/>
      <c r="J42" s="268"/>
      <c r="K42" s="269"/>
      <c r="O42" s="194" t="s">
        <v>66</v>
      </c>
      <c r="P42" s="133"/>
      <c r="R42" s="134"/>
      <c r="S42" s="141"/>
      <c r="T42" s="141"/>
      <c r="U42" s="151"/>
      <c r="V42" s="141"/>
    </row>
    <row r="43" spans="1:22" ht="17.25" thickTop="1" thickBot="1">
      <c r="A43" s="213"/>
      <c r="B43" s="12" t="s">
        <v>47</v>
      </c>
      <c r="C43" s="17">
        <v>4980208733</v>
      </c>
      <c r="D43" s="18"/>
      <c r="E43" s="82">
        <v>1</v>
      </c>
      <c r="F43" s="119">
        <f>$F$7*E43</f>
        <v>0</v>
      </c>
      <c r="G43" s="85">
        <v>0</v>
      </c>
      <c r="H43" s="122">
        <f>$H$7*G43</f>
        <v>0</v>
      </c>
      <c r="I43" s="85">
        <v>0</v>
      </c>
      <c r="J43" s="122">
        <f>$J$7*I43</f>
        <v>0</v>
      </c>
      <c r="K43" s="85">
        <v>0</v>
      </c>
      <c r="L43" s="97">
        <f>$L$7*K43</f>
        <v>0</v>
      </c>
      <c r="M43" s="100">
        <f>F43+H43+J43+L43</f>
        <v>0</v>
      </c>
      <c r="N43" s="101">
        <v>0.23</v>
      </c>
      <c r="O43" s="193">
        <f>M43*1.23</f>
        <v>0</v>
      </c>
      <c r="P43" s="240"/>
      <c r="R43" s="154">
        <f t="shared" si="10"/>
        <v>1</v>
      </c>
      <c r="S43" s="138">
        <f t="shared" si="11"/>
        <v>0</v>
      </c>
      <c r="T43" s="138">
        <f t="shared" si="6"/>
        <v>0</v>
      </c>
      <c r="U43" s="149">
        <f t="shared" si="7"/>
        <v>0</v>
      </c>
      <c r="V43" s="138">
        <f t="shared" si="8"/>
        <v>0</v>
      </c>
    </row>
    <row r="44" spans="1:22" ht="17.25" thickTop="1" thickBot="1">
      <c r="A44" s="214"/>
      <c r="B44" s="12"/>
      <c r="C44" s="17"/>
      <c r="D44" s="18"/>
      <c r="E44" s="83">
        <v>0</v>
      </c>
      <c r="F44" s="120">
        <f t="shared" ref="F44:F46" si="24">$F$7*E44</f>
        <v>0</v>
      </c>
      <c r="G44" s="86">
        <v>0</v>
      </c>
      <c r="H44" s="123">
        <f t="shared" ref="H44:H46" si="25">$H$7*G44</f>
        <v>0</v>
      </c>
      <c r="I44" s="88">
        <v>0</v>
      </c>
      <c r="J44" s="123">
        <f t="shared" ref="J44:J46" si="26">$J$7*I44</f>
        <v>0</v>
      </c>
      <c r="K44" s="86">
        <v>0</v>
      </c>
      <c r="L44" s="98">
        <f t="shared" ref="L44:L46" si="27">$L$7*K44</f>
        <v>0</v>
      </c>
      <c r="M44" s="100">
        <f t="shared" ref="M44:M46" si="28">F44+H44+J44+L44</f>
        <v>0</v>
      </c>
      <c r="N44" s="95">
        <v>0.23</v>
      </c>
      <c r="O44" s="117">
        <f t="shared" ref="O44:O47" si="29">M44*1.23</f>
        <v>0</v>
      </c>
      <c r="P44" s="240"/>
      <c r="R44" s="154">
        <f t="shared" si="10"/>
        <v>0</v>
      </c>
      <c r="S44" s="138">
        <f t="shared" si="11"/>
        <v>0</v>
      </c>
      <c r="T44" s="138">
        <f t="shared" si="6"/>
        <v>0</v>
      </c>
      <c r="U44" s="149">
        <f t="shared" si="7"/>
        <v>0</v>
      </c>
      <c r="V44" s="138">
        <f t="shared" si="8"/>
        <v>0</v>
      </c>
    </row>
    <row r="45" spans="1:22" ht="17.25" thickTop="1" thickBot="1">
      <c r="A45" s="213"/>
      <c r="B45" s="12"/>
      <c r="C45" s="17"/>
      <c r="D45" s="18"/>
      <c r="E45" s="83">
        <v>0</v>
      </c>
      <c r="F45" s="120">
        <f t="shared" si="24"/>
        <v>0</v>
      </c>
      <c r="G45" s="86">
        <v>0</v>
      </c>
      <c r="H45" s="123">
        <f t="shared" si="25"/>
        <v>0</v>
      </c>
      <c r="I45" s="88">
        <v>0</v>
      </c>
      <c r="J45" s="123">
        <f t="shared" si="26"/>
        <v>0</v>
      </c>
      <c r="K45" s="86">
        <v>0</v>
      </c>
      <c r="L45" s="98">
        <f t="shared" si="27"/>
        <v>0</v>
      </c>
      <c r="M45" s="100">
        <f t="shared" si="28"/>
        <v>0</v>
      </c>
      <c r="N45" s="95">
        <v>0.23</v>
      </c>
      <c r="O45" s="117">
        <f t="shared" si="29"/>
        <v>0</v>
      </c>
      <c r="P45" s="240"/>
      <c r="R45" s="154">
        <f t="shared" si="10"/>
        <v>0</v>
      </c>
      <c r="S45" s="138">
        <f t="shared" si="11"/>
        <v>0</v>
      </c>
      <c r="T45" s="138">
        <f t="shared" si="6"/>
        <v>0</v>
      </c>
      <c r="U45" s="149">
        <f t="shared" si="7"/>
        <v>0</v>
      </c>
      <c r="V45" s="138">
        <f t="shared" si="8"/>
        <v>0</v>
      </c>
    </row>
    <row r="46" spans="1:22" ht="17.25" thickTop="1" thickBot="1">
      <c r="A46" s="222"/>
      <c r="B46" s="28"/>
      <c r="C46" s="20"/>
      <c r="D46" s="31"/>
      <c r="E46" s="84">
        <v>0</v>
      </c>
      <c r="F46" s="121">
        <f t="shared" si="24"/>
        <v>0</v>
      </c>
      <c r="G46" s="87">
        <v>0</v>
      </c>
      <c r="H46" s="124">
        <f t="shared" si="25"/>
        <v>0</v>
      </c>
      <c r="I46" s="89">
        <v>0</v>
      </c>
      <c r="J46" s="124">
        <f t="shared" si="26"/>
        <v>0</v>
      </c>
      <c r="K46" s="87">
        <v>0</v>
      </c>
      <c r="L46" s="99">
        <f t="shared" si="27"/>
        <v>0</v>
      </c>
      <c r="M46" s="100">
        <f t="shared" si="28"/>
        <v>0</v>
      </c>
      <c r="N46" s="96">
        <v>0.23</v>
      </c>
      <c r="O46" s="118">
        <f t="shared" si="29"/>
        <v>0</v>
      </c>
      <c r="P46" s="240"/>
      <c r="R46" s="159">
        <f t="shared" si="10"/>
        <v>0</v>
      </c>
      <c r="S46" s="142">
        <f t="shared" si="11"/>
        <v>0</v>
      </c>
      <c r="T46" s="142">
        <f t="shared" si="6"/>
        <v>0</v>
      </c>
      <c r="U46" s="160">
        <f t="shared" si="7"/>
        <v>0</v>
      </c>
      <c r="V46" s="142">
        <f t="shared" si="8"/>
        <v>0</v>
      </c>
    </row>
    <row r="47" spans="1:22" ht="19.5" thickTop="1" thickBot="1">
      <c r="A47" s="222"/>
      <c r="B47" s="106" t="s">
        <v>30</v>
      </c>
      <c r="C47" s="107"/>
      <c r="D47" s="108"/>
      <c r="E47" s="109">
        <f>SUM(E43:E46)</f>
        <v>1</v>
      </c>
      <c r="F47" s="110">
        <f t="shared" ref="F47:M47" si="30">SUM(F43:F46)</f>
        <v>0</v>
      </c>
      <c r="G47" s="109">
        <f t="shared" si="30"/>
        <v>0</v>
      </c>
      <c r="H47" s="111">
        <f t="shared" si="30"/>
        <v>0</v>
      </c>
      <c r="I47" s="109">
        <f t="shared" si="30"/>
        <v>0</v>
      </c>
      <c r="J47" s="110">
        <f t="shared" si="30"/>
        <v>0</v>
      </c>
      <c r="K47" s="109">
        <f t="shared" si="30"/>
        <v>0</v>
      </c>
      <c r="L47" s="112">
        <f t="shared" si="30"/>
        <v>0</v>
      </c>
      <c r="M47" s="169">
        <f t="shared" si="30"/>
        <v>0</v>
      </c>
      <c r="N47" s="166"/>
      <c r="O47" s="170">
        <f t="shared" si="29"/>
        <v>0</v>
      </c>
      <c r="P47" s="247"/>
      <c r="R47" s="145">
        <f>SUM(R18:R46)</f>
        <v>1435</v>
      </c>
      <c r="S47" s="146">
        <f t="shared" si="11"/>
        <v>0</v>
      </c>
      <c r="T47" s="146">
        <f t="shared" si="6"/>
        <v>0</v>
      </c>
      <c r="U47" s="161">
        <f t="shared" si="7"/>
        <v>0</v>
      </c>
      <c r="V47" s="146">
        <f t="shared" si="8"/>
        <v>0</v>
      </c>
    </row>
    <row r="48" spans="1:22" ht="15.75" thickTop="1">
      <c r="A48" s="226"/>
      <c r="B48" s="22"/>
      <c r="E48" s="1"/>
      <c r="G48" s="25"/>
      <c r="K48" s="26"/>
    </row>
    <row r="49" spans="1:16" ht="15.75" thickBot="1">
      <c r="A49" s="225"/>
      <c r="M49" s="1"/>
      <c r="N49" s="21"/>
    </row>
    <row r="50" spans="1:16" ht="33.75" customHeight="1" thickTop="1" thickBot="1">
      <c r="A50" s="219"/>
      <c r="B50" s="125" t="s">
        <v>31</v>
      </c>
      <c r="C50" s="126"/>
      <c r="D50" s="126"/>
      <c r="E50" s="127">
        <f>E47+E38</f>
        <v>447</v>
      </c>
      <c r="F50" s="128">
        <f t="shared" ref="F50:M50" si="31">F47+F38</f>
        <v>0</v>
      </c>
      <c r="G50" s="127">
        <f t="shared" si="31"/>
        <v>494</v>
      </c>
      <c r="H50" s="128">
        <f t="shared" si="31"/>
        <v>0</v>
      </c>
      <c r="I50" s="127">
        <f t="shared" si="31"/>
        <v>0</v>
      </c>
      <c r="J50" s="128">
        <f t="shared" si="31"/>
        <v>0</v>
      </c>
      <c r="K50" s="127">
        <f t="shared" si="31"/>
        <v>494</v>
      </c>
      <c r="L50" s="129">
        <f t="shared" si="31"/>
        <v>0</v>
      </c>
      <c r="M50" s="171">
        <f t="shared" si="31"/>
        <v>0</v>
      </c>
      <c r="N50" s="167"/>
      <c r="O50" s="172">
        <f>O38+O47</f>
        <v>0</v>
      </c>
      <c r="P50" s="248"/>
    </row>
    <row r="51" spans="1:16" ht="15.75" thickTop="1">
      <c r="A51" s="223"/>
    </row>
    <row r="52" spans="1:16">
      <c r="A52" s="224"/>
      <c r="B52" s="221"/>
      <c r="F52" s="261"/>
    </row>
    <row r="53" spans="1:16">
      <c r="A53" s="224"/>
      <c r="F53" s="262"/>
      <c r="G53" s="162" t="s">
        <v>41</v>
      </c>
      <c r="H53" s="163"/>
      <c r="I53" s="163"/>
      <c r="J53" s="163"/>
      <c r="K53" s="165"/>
      <c r="L53" s="164"/>
    </row>
    <row r="54" spans="1:16" ht="15.75" thickBot="1">
      <c r="A54" s="215"/>
    </row>
    <row r="55" spans="1:16">
      <c r="A55" s="215"/>
      <c r="K55" s="255" t="s">
        <v>44</v>
      </c>
      <c r="L55" s="255"/>
      <c r="M55" s="255" t="s">
        <v>28</v>
      </c>
      <c r="N55" s="255" t="s">
        <v>43</v>
      </c>
      <c r="O55" s="255" t="s">
        <v>29</v>
      </c>
      <c r="P55" s="249"/>
    </row>
    <row r="56" spans="1:16" ht="15.75" thickBot="1">
      <c r="A56" s="220"/>
      <c r="K56" s="256"/>
      <c r="L56" s="256"/>
      <c r="M56" s="256"/>
      <c r="N56" s="256"/>
      <c r="O56" s="256"/>
      <c r="P56" s="249"/>
    </row>
    <row r="57" spans="1:16">
      <c r="A57" s="218"/>
      <c r="M57" s="257">
        <f>M50+U47</f>
        <v>0</v>
      </c>
      <c r="N57" s="259"/>
      <c r="O57" s="257">
        <f>O50+V47</f>
        <v>0</v>
      </c>
      <c r="P57" s="250"/>
    </row>
    <row r="58" spans="1:16" ht="15.75" thickBot="1">
      <c r="M58" s="258"/>
      <c r="N58" s="260"/>
      <c r="O58" s="258"/>
      <c r="P58" s="250"/>
    </row>
    <row r="76" ht="39.75" customHeight="1"/>
    <row r="77" hidden="1"/>
    <row r="78" ht="15" hidden="1" customHeight="1"/>
    <row r="79" ht="15" customHeight="1"/>
    <row r="80" ht="15.75" customHeight="1"/>
    <row r="81" ht="15" customHeight="1"/>
    <row r="82" ht="15" customHeight="1"/>
    <row r="83" ht="15.75" customHeight="1"/>
    <row r="84" ht="15" customHeight="1"/>
    <row r="85" ht="15" customHeight="1"/>
    <row r="86" ht="16.5" customHeight="1"/>
    <row r="88" ht="15.75" customHeight="1"/>
    <row r="89" ht="15.75" customHeight="1"/>
    <row r="90" ht="16.5" customHeight="1"/>
    <row r="95" ht="15" customHeight="1"/>
    <row r="96" ht="15.75" customHeight="1"/>
    <row r="97" ht="15.75" customHeight="1"/>
    <row r="98" ht="15" customHeight="1"/>
    <row r="99" ht="15" customHeight="1"/>
    <row r="100" ht="15.75" customHeight="1"/>
  </sheetData>
  <mergeCells count="17">
    <mergeCell ref="A5:A16"/>
    <mergeCell ref="C12:C16"/>
    <mergeCell ref="C2:I2"/>
    <mergeCell ref="N2:O2"/>
    <mergeCell ref="R6:R7"/>
    <mergeCell ref="R4:V4"/>
    <mergeCell ref="F52:F53"/>
    <mergeCell ref="B1:C1"/>
    <mergeCell ref="H4:K4"/>
    <mergeCell ref="H42:K42"/>
    <mergeCell ref="K55:L56"/>
    <mergeCell ref="M55:M56"/>
    <mergeCell ref="N55:N56"/>
    <mergeCell ref="O55:O56"/>
    <mergeCell ref="M57:M58"/>
    <mergeCell ref="N57:N58"/>
    <mergeCell ref="O57:O58"/>
  </mergeCells>
  <pageMargins left="0.70866141732283472" right="0.70866141732283472" top="0.74803149606299213" bottom="0.74803149606299213" header="0.31496062992125984" footer="0.31496062992125984"/>
  <pageSetup paperSize="8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wlenik</dc:creator>
  <cp:lastModifiedBy>msobiech</cp:lastModifiedBy>
  <cp:lastPrinted>2023-06-19T12:16:22Z</cp:lastPrinted>
  <dcterms:created xsi:type="dcterms:W3CDTF">2021-08-30T11:26:59Z</dcterms:created>
  <dcterms:modified xsi:type="dcterms:W3CDTF">2023-07-06T08:45:57Z</dcterms:modified>
</cp:coreProperties>
</file>