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Arkusz1" sheetId="1" r:id="rId1"/>
    <sheet name="Arkusz2" sheetId="2" r:id="rId2"/>
  </sheets>
  <definedNames>
    <definedName name="_xlnm.Print_Area" localSheetId="0">Arkusz1!$A$1:$W$59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0" i="1"/>
  <c r="R29"/>
  <c r="R28"/>
  <c r="R27"/>
  <c r="R26"/>
  <c r="R25"/>
  <c r="R24"/>
  <c r="R18"/>
  <c r="R42"/>
  <c r="H42"/>
  <c r="K37"/>
  <c r="G37"/>
  <c r="F45"/>
  <c r="F44"/>
  <c r="F43"/>
  <c r="F42"/>
  <c r="E37"/>
  <c r="H44"/>
  <c r="R19"/>
  <c r="R33" l="1"/>
  <c r="I37" l="1"/>
  <c r="J19" l="1"/>
  <c r="J20"/>
  <c r="J21"/>
  <c r="J22"/>
  <c r="J23"/>
  <c r="J24"/>
  <c r="J25"/>
  <c r="J26"/>
  <c r="J27"/>
  <c r="J28"/>
  <c r="J29"/>
  <c r="J30"/>
  <c r="J31"/>
  <c r="J32"/>
  <c r="J33"/>
  <c r="J34"/>
  <c r="J35"/>
  <c r="J36"/>
  <c r="S25"/>
  <c r="S27"/>
  <c r="S28"/>
  <c r="S19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L19"/>
  <c r="L20"/>
  <c r="L21"/>
  <c r="L22"/>
  <c r="L23"/>
  <c r="L24"/>
  <c r="L25"/>
  <c r="L26"/>
  <c r="L27"/>
  <c r="L28"/>
  <c r="L29"/>
  <c r="L30"/>
  <c r="L31"/>
  <c r="L32"/>
  <c r="L33"/>
  <c r="L34"/>
  <c r="L35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18"/>
  <c r="H18"/>
  <c r="S24"/>
  <c r="U24" s="1"/>
  <c r="V24" s="1"/>
  <c r="R21"/>
  <c r="H37" l="1"/>
  <c r="S26"/>
  <c r="U26" s="1"/>
  <c r="V26" s="1"/>
  <c r="F37"/>
  <c r="T27"/>
  <c r="U27"/>
  <c r="V27" s="1"/>
  <c r="T28"/>
  <c r="U28"/>
  <c r="V28" s="1"/>
  <c r="T25"/>
  <c r="U25"/>
  <c r="V25" s="1"/>
  <c r="J37"/>
  <c r="M32"/>
  <c r="O32" s="1"/>
  <c r="M26"/>
  <c r="O26" s="1"/>
  <c r="M20"/>
  <c r="O20" s="1"/>
  <c r="M19"/>
  <c r="O19" s="1"/>
  <c r="M31"/>
  <c r="O31" s="1"/>
  <c r="M33"/>
  <c r="O33" s="1"/>
  <c r="M27"/>
  <c r="O27" s="1"/>
  <c r="M21"/>
  <c r="O21" s="1"/>
  <c r="M25"/>
  <c r="O25" s="1"/>
  <c r="M34"/>
  <c r="O34" s="1"/>
  <c r="M22"/>
  <c r="O22" s="1"/>
  <c r="M35"/>
  <c r="O35" s="1"/>
  <c r="M29"/>
  <c r="O29" s="1"/>
  <c r="M23"/>
  <c r="O23" s="1"/>
  <c r="M30"/>
  <c r="O30" s="1"/>
  <c r="M24"/>
  <c r="O24" s="1"/>
  <c r="M28"/>
  <c r="O28" s="1"/>
  <c r="T24"/>
  <c r="T26" l="1"/>
  <c r="U19"/>
  <c r="V19" s="1"/>
  <c r="R20"/>
  <c r="S21"/>
  <c r="U21" s="1"/>
  <c r="V21" s="1"/>
  <c r="R22"/>
  <c r="S22" s="1"/>
  <c r="U22" s="1"/>
  <c r="V22" s="1"/>
  <c r="R23"/>
  <c r="S23" s="1"/>
  <c r="S29"/>
  <c r="U29" s="1"/>
  <c r="V29" s="1"/>
  <c r="S30"/>
  <c r="R31"/>
  <c r="S31" s="1"/>
  <c r="U31" s="1"/>
  <c r="V31" s="1"/>
  <c r="R32"/>
  <c r="S32" s="1"/>
  <c r="U32" s="1"/>
  <c r="V32" s="1"/>
  <c r="S33"/>
  <c r="U33" s="1"/>
  <c r="V33" s="1"/>
  <c r="R34"/>
  <c r="S34" s="1"/>
  <c r="T34" s="1"/>
  <c r="R43"/>
  <c r="S43" s="1"/>
  <c r="U43" s="1"/>
  <c r="V43" s="1"/>
  <c r="R44"/>
  <c r="S44" s="1"/>
  <c r="U44" s="1"/>
  <c r="V44" s="1"/>
  <c r="R45"/>
  <c r="S45" s="1"/>
  <c r="U45" s="1"/>
  <c r="V45" s="1"/>
  <c r="S20" l="1"/>
  <c r="U20" s="1"/>
  <c r="V20" s="1"/>
  <c r="S42"/>
  <c r="U42" s="1"/>
  <c r="V42" s="1"/>
  <c r="U23"/>
  <c r="V23" s="1"/>
  <c r="U30"/>
  <c r="V30" s="1"/>
  <c r="T30"/>
  <c r="S18"/>
  <c r="U34"/>
  <c r="V34" s="1"/>
  <c r="T45"/>
  <c r="T33"/>
  <c r="T23"/>
  <c r="T44"/>
  <c r="T32"/>
  <c r="T22"/>
  <c r="T43"/>
  <c r="T31"/>
  <c r="T21"/>
  <c r="T29"/>
  <c r="T19"/>
  <c r="T20" l="1"/>
  <c r="T18"/>
  <c r="U18"/>
  <c r="T42"/>
  <c r="N30"/>
  <c r="N22"/>
  <c r="N20"/>
  <c r="N32" s="1"/>
  <c r="N19"/>
  <c r="N34" l="1"/>
  <c r="N26"/>
  <c r="N23"/>
  <c r="N31"/>
  <c r="N21"/>
  <c r="N24"/>
  <c r="N28" s="1"/>
  <c r="G46"/>
  <c r="I46"/>
  <c r="K46"/>
  <c r="E46"/>
  <c r="L43"/>
  <c r="L44"/>
  <c r="L45"/>
  <c r="L42"/>
  <c r="L18"/>
  <c r="J43"/>
  <c r="J44"/>
  <c r="J45"/>
  <c r="J42"/>
  <c r="H43"/>
  <c r="H45"/>
  <c r="M18" l="1"/>
  <c r="N35"/>
  <c r="N27"/>
  <c r="N33"/>
  <c r="N25"/>
  <c r="L36"/>
  <c r="O18"/>
  <c r="M44"/>
  <c r="M45"/>
  <c r="R35"/>
  <c r="R36"/>
  <c r="N29"/>
  <c r="N36" s="1"/>
  <c r="M43"/>
  <c r="M42"/>
  <c r="L46"/>
  <c r="H46"/>
  <c r="F46"/>
  <c r="J46"/>
  <c r="M36" l="1"/>
  <c r="O36" s="1"/>
  <c r="L37"/>
  <c r="M37" s="1"/>
  <c r="R46"/>
  <c r="S46" s="1"/>
  <c r="S36"/>
  <c r="T36" s="1"/>
  <c r="S35"/>
  <c r="U36" l="1"/>
  <c r="V36" s="1"/>
  <c r="U46"/>
  <c r="V46" s="1"/>
  <c r="T46"/>
  <c r="U35"/>
  <c r="V35" s="1"/>
  <c r="T35"/>
  <c r="V18" l="1"/>
  <c r="E49" l="1"/>
  <c r="G49" l="1"/>
  <c r="I49"/>
  <c r="L49"/>
  <c r="K49"/>
  <c r="O45"/>
  <c r="O44"/>
  <c r="O43"/>
  <c r="J49" l="1"/>
  <c r="O37"/>
  <c r="H49"/>
  <c r="O42"/>
  <c r="M46"/>
  <c r="O46" s="1"/>
  <c r="F49"/>
  <c r="M49" l="1"/>
  <c r="M56" s="1"/>
  <c r="O49"/>
  <c r="O56" s="1"/>
</calcChain>
</file>

<file path=xl/sharedStrings.xml><?xml version="1.0" encoding="utf-8"?>
<sst xmlns="http://schemas.openxmlformats.org/spreadsheetml/2006/main" count="95" uniqueCount="74">
  <si>
    <t>lp</t>
  </si>
  <si>
    <t>Adres Wspólnot Mieszkaniowych</t>
  </si>
  <si>
    <t>(Piekary Śląskie)</t>
  </si>
  <si>
    <t xml:space="preserve">NIP </t>
  </si>
  <si>
    <t>do fakturowania</t>
  </si>
  <si>
    <t>(szt)</t>
  </si>
  <si>
    <t>netto</t>
  </si>
  <si>
    <r>
      <t>Ilość Wodomierzy DN 20- 4m</t>
    </r>
    <r>
      <rPr>
        <b/>
        <i/>
        <sz val="11"/>
        <color theme="1"/>
        <rFont val="Times New Roman"/>
        <family val="1"/>
        <charset val="238"/>
      </rPr>
      <t>³/h</t>
    </r>
    <r>
      <rPr>
        <b/>
        <i/>
        <sz val="11"/>
        <color theme="1"/>
        <rFont val="Czcionka tekstu podstawowego"/>
        <family val="2"/>
        <charset val="238"/>
      </rPr>
      <t xml:space="preserve"> </t>
    </r>
  </si>
  <si>
    <t>piwnica</t>
  </si>
  <si>
    <t xml:space="preserve">ZW </t>
  </si>
  <si>
    <t>(DN 15)</t>
  </si>
  <si>
    <t xml:space="preserve">CWU </t>
  </si>
  <si>
    <t>(DN 20)</t>
  </si>
  <si>
    <t>Ilość Wodomierzy do wymiany</t>
  </si>
  <si>
    <t>(DN15)</t>
  </si>
  <si>
    <t xml:space="preserve"> (DN 20)</t>
  </si>
  <si>
    <t>REGON</t>
  </si>
  <si>
    <t>kol.5 x cena za wymianę wodomierza ZW(DN15) netto</t>
  </si>
  <si>
    <t>kol.7 x cena za wymianę wodomierza CWU(DN15) netto</t>
  </si>
  <si>
    <t>kol.9 x cena za wymianę wodomierza         DN 20- 4m³/h netto</t>
  </si>
  <si>
    <t>LOKALE MIESZKALNE VAT 8%</t>
  </si>
  <si>
    <t>Ilość ciepłomierzy do wymiany</t>
  </si>
  <si>
    <t>RAZEM (VAT 8%)</t>
  </si>
  <si>
    <t>LOKALE USŁUGOWE VAT 23%</t>
  </si>
  <si>
    <t>Wartość wymiany wodomierzy i ciepłomierzy  netto dla Wspólnoty</t>
  </si>
  <si>
    <t>kol.11 x cena za wymianę ciepłomierza netto</t>
  </si>
  <si>
    <t>VAT</t>
  </si>
  <si>
    <t xml:space="preserve">Wartość wymiany wodomierzy i ciepłomierzy  brutto dla Wspólnoty </t>
  </si>
  <si>
    <t>NETTO</t>
  </si>
  <si>
    <t>BRUTTO</t>
  </si>
  <si>
    <t>RAZEM (VAT 23%)</t>
  </si>
  <si>
    <t>OGÓŁEM (VAT 8% i 23%)</t>
  </si>
  <si>
    <t>Wodomierze i ciepłomierze do comiesięcznych odczytów</t>
  </si>
  <si>
    <t>szt.</t>
  </si>
  <si>
    <t>Ołaty dla Wspólnoty  za odczyty na rok           (netto)</t>
  </si>
  <si>
    <t xml:space="preserve">Opłatyt dla Wspólnoty za odczyty na rok (brutto) </t>
  </si>
  <si>
    <t xml:space="preserve">Opłaty dla Wspólnoty za odczyty na 5 lat (netto)   </t>
  </si>
  <si>
    <t>Opłaty dla Współnoty za odczyty na 5 lat (brutto)</t>
  </si>
  <si>
    <t>zł/szt</t>
  </si>
  <si>
    <t xml:space="preserve"> zł/szt</t>
  </si>
  <si>
    <t>zł/rok</t>
  </si>
  <si>
    <t xml:space="preserve">   Do żółtej komórki wstawić oferowaną cenę jednostkową netto, Formularz wyliczy resztę</t>
  </si>
  <si>
    <t>ODCZYTY VAT 23%</t>
  </si>
  <si>
    <t>VAT 8% i 23%</t>
  </si>
  <si>
    <t>WARTOŚĆ OFERTY NA WYMIANĘ I POMIARY PRZEZ 5 LAT</t>
  </si>
  <si>
    <t xml:space="preserve"> </t>
  </si>
  <si>
    <t>vat 23%</t>
  </si>
  <si>
    <t xml:space="preserve">uchwały </t>
  </si>
  <si>
    <t xml:space="preserve">  </t>
  </si>
  <si>
    <t>Andersa 8</t>
  </si>
  <si>
    <t>Andersa 10</t>
  </si>
  <si>
    <t>Armii Krajowej 3</t>
  </si>
  <si>
    <t>Hallera 4</t>
  </si>
  <si>
    <t>Hallera 6</t>
  </si>
  <si>
    <t>Hallera 8</t>
  </si>
  <si>
    <t>Kleeberga 2</t>
  </si>
  <si>
    <t>Kleeberga 3</t>
  </si>
  <si>
    <t>Kleeberga 4</t>
  </si>
  <si>
    <t>Kleeberga 5</t>
  </si>
  <si>
    <t>Kleeberga 7</t>
  </si>
  <si>
    <t>Kleeberga 9</t>
  </si>
  <si>
    <t>Kleeberga 11</t>
  </si>
  <si>
    <t>Maczka 7</t>
  </si>
  <si>
    <t>Maczka 9</t>
  </si>
  <si>
    <t>Maczka 11</t>
  </si>
  <si>
    <t>Kleeberga 1 (LU)</t>
  </si>
  <si>
    <t>Hallera 2(LU)</t>
  </si>
  <si>
    <t>Hallera 2</t>
  </si>
  <si>
    <t>Kleeberga 1</t>
  </si>
  <si>
    <t>maczka 13</t>
  </si>
  <si>
    <t>andersa 8</t>
  </si>
  <si>
    <t>Maczka 13 (Lu)</t>
  </si>
  <si>
    <t>ZGM/NZ/263-31/2025/WM</t>
  </si>
  <si>
    <t>Formularz cenowy - załącznik nr 1b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</si>
</sst>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25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family val="2"/>
      <charset val="238"/>
    </font>
    <font>
      <b/>
      <i/>
      <sz val="11"/>
      <color theme="1"/>
      <name val="Times New Roman"/>
      <family val="1"/>
      <charset val="238"/>
    </font>
    <font>
      <b/>
      <sz val="12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b/>
      <i/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0"/>
      <name val="Czcionka tekstu podstawowego"/>
      <family val="2"/>
      <charset val="238"/>
    </font>
    <font>
      <b/>
      <sz val="14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sz val="14"/>
      <name val="Czcionka tekstu podstawowego"/>
      <charset val="238"/>
    </font>
    <font>
      <b/>
      <i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  <font>
      <sz val="10"/>
      <color theme="1"/>
      <name val="Times New Roman"/>
      <family val="1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FF0000"/>
      <name val="Czcionka tekstu podstawowego"/>
      <family val="2"/>
      <charset val="238"/>
    </font>
    <font>
      <b/>
      <sz val="1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94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1"/>
      </bottom>
      <diagonal/>
    </border>
    <border>
      <left/>
      <right style="medium">
        <color rgb="FF000001"/>
      </right>
      <top style="medium">
        <color indexed="64"/>
      </top>
      <bottom/>
      <diagonal/>
    </border>
    <border>
      <left style="thick">
        <color rgb="FF000001"/>
      </left>
      <right/>
      <top style="thick">
        <color rgb="FF000001"/>
      </top>
      <bottom/>
      <diagonal/>
    </border>
    <border>
      <left style="medium">
        <color rgb="FF000001"/>
      </left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/>
      <bottom/>
      <diagonal/>
    </border>
    <border>
      <left style="medium">
        <color rgb="FF000001"/>
      </left>
      <right style="thick">
        <color rgb="FF000001"/>
      </right>
      <top/>
      <bottom/>
      <diagonal/>
    </border>
    <border>
      <left style="medium">
        <color indexed="64"/>
      </left>
      <right style="thick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 style="thin">
        <color indexed="64"/>
      </bottom>
      <diagonal/>
    </border>
    <border>
      <left style="thick">
        <color rgb="FF0000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1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rgb="FF000001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rgb="FF000001"/>
      </right>
      <top style="thick">
        <color indexed="64"/>
      </top>
      <bottom style="thick">
        <color indexed="64"/>
      </bottom>
      <diagonal/>
    </border>
    <border>
      <left style="medium">
        <color rgb="FF000001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rgb="FF000001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rgb="FF00000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 style="thin">
        <color rgb="FF000001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rgb="FF000001"/>
      </right>
      <top/>
      <bottom style="thick">
        <color indexed="64"/>
      </bottom>
      <diagonal/>
    </border>
    <border>
      <left style="medium">
        <color rgb="FF000001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000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1"/>
      </right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rgb="FF000001"/>
      </top>
      <bottom style="thin">
        <color indexed="64"/>
      </bottom>
      <diagonal/>
    </border>
    <border diagonalUp="1">
      <left/>
      <right/>
      <top/>
      <bottom style="thick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3">
    <xf numFmtId="0" fontId="0" fillId="0" borderId="0" xfId="0"/>
    <xf numFmtId="0" fontId="10" fillId="0" borderId="0" xfId="0" applyFont="1"/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9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4" fillId="3" borderId="7" xfId="0" applyFont="1" applyFill="1" applyBorder="1" applyAlignment="1">
      <alignment horizontal="center" wrapText="1"/>
    </xf>
    <xf numFmtId="0" fontId="0" fillId="3" borderId="1" xfId="0" applyFill="1" applyBorder="1" applyAlignment="1">
      <alignment vertical="top" wrapText="1"/>
    </xf>
    <xf numFmtId="0" fontId="7" fillId="3" borderId="11" xfId="0" applyFont="1" applyFill="1" applyBorder="1" applyAlignment="1">
      <alignment horizontal="center" wrapText="1"/>
    </xf>
    <xf numFmtId="0" fontId="7" fillId="3" borderId="14" xfId="0" applyFont="1" applyFill="1" applyBorder="1" applyAlignment="1">
      <alignment horizontal="center" wrapText="1"/>
    </xf>
    <xf numFmtId="4" fontId="10" fillId="0" borderId="0" xfId="0" applyNumberFormat="1" applyFont="1"/>
    <xf numFmtId="0" fontId="4" fillId="3" borderId="0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8" xfId="0" applyFont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wrapText="1"/>
    </xf>
    <xf numFmtId="0" fontId="1" fillId="3" borderId="22" xfId="0" applyFont="1" applyFill="1" applyBorder="1" applyAlignment="1">
      <alignment horizontal="center" vertical="top" wrapText="1"/>
    </xf>
    <xf numFmtId="0" fontId="17" fillId="3" borderId="23" xfId="0" applyFont="1" applyFill="1" applyBorder="1" applyAlignment="1">
      <alignment horizontal="center" vertical="top" wrapText="1"/>
    </xf>
    <xf numFmtId="0" fontId="10" fillId="3" borderId="24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top" wrapText="1"/>
    </xf>
    <xf numFmtId="164" fontId="10" fillId="2" borderId="26" xfId="0" applyNumberFormat="1" applyFont="1" applyFill="1" applyBorder="1" applyAlignment="1">
      <alignment horizontal="center" vertical="center" wrapText="1"/>
    </xf>
    <xf numFmtId="0" fontId="0" fillId="3" borderId="24" xfId="0" applyFill="1" applyBorder="1" applyAlignment="1">
      <alignment vertical="top" wrapText="1"/>
    </xf>
    <xf numFmtId="0" fontId="1" fillId="3" borderId="25" xfId="0" applyFont="1" applyFill="1" applyBorder="1" applyAlignment="1">
      <alignment horizontal="center" vertical="top" wrapText="1"/>
    </xf>
    <xf numFmtId="0" fontId="0" fillId="3" borderId="25" xfId="0" applyFill="1" applyBorder="1" applyAlignment="1">
      <alignment vertical="top" wrapText="1"/>
    </xf>
    <xf numFmtId="0" fontId="1" fillId="3" borderId="27" xfId="0" applyFont="1" applyFill="1" applyBorder="1" applyAlignment="1">
      <alignment horizontal="center" vertical="top" wrapText="1"/>
    </xf>
    <xf numFmtId="0" fontId="0" fillId="3" borderId="28" xfId="0" applyFill="1" applyBorder="1" applyAlignment="1">
      <alignment vertical="top" wrapText="1"/>
    </xf>
    <xf numFmtId="0" fontId="5" fillId="3" borderId="29" xfId="0" applyFont="1" applyFill="1" applyBorder="1" applyAlignment="1">
      <alignment horizontal="center" vertical="top" wrapText="1"/>
    </xf>
    <xf numFmtId="0" fontId="5" fillId="3" borderId="30" xfId="0" applyFont="1" applyFill="1" applyBorder="1" applyAlignment="1">
      <alignment horizontal="center" vertical="top" wrapText="1"/>
    </xf>
    <xf numFmtId="0" fontId="5" fillId="3" borderId="24" xfId="0" applyFont="1" applyFill="1" applyBorder="1" applyAlignment="1">
      <alignment horizontal="center" vertical="top" wrapText="1"/>
    </xf>
    <xf numFmtId="0" fontId="5" fillId="3" borderId="25" xfId="0" applyFont="1" applyFill="1" applyBorder="1" applyAlignment="1">
      <alignment horizontal="center" vertical="top" wrapText="1"/>
    </xf>
    <xf numFmtId="0" fontId="6" fillId="6" borderId="7" xfId="0" applyFont="1" applyFill="1" applyBorder="1" applyAlignment="1">
      <alignment horizontal="center" vertical="top" wrapText="1"/>
    </xf>
    <xf numFmtId="0" fontId="6" fillId="6" borderId="11" xfId="0" applyFont="1" applyFill="1" applyBorder="1" applyAlignment="1">
      <alignment horizontal="center" vertical="top" wrapText="1"/>
    </xf>
    <xf numFmtId="0" fontId="6" fillId="6" borderId="35" xfId="0" applyFont="1" applyFill="1" applyBorder="1" applyAlignment="1">
      <alignment horizontal="center" vertical="top" wrapText="1"/>
    </xf>
    <xf numFmtId="0" fontId="6" fillId="6" borderId="26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center" wrapText="1"/>
    </xf>
    <xf numFmtId="0" fontId="1" fillId="3" borderId="23" xfId="0" applyFont="1" applyFill="1" applyBorder="1" applyAlignment="1">
      <alignment horizontal="center" vertical="top" wrapText="1"/>
    </xf>
    <xf numFmtId="0" fontId="6" fillId="6" borderId="42" xfId="0" applyFont="1" applyFill="1" applyBorder="1" applyAlignment="1">
      <alignment horizontal="center" vertical="top" wrapText="1"/>
    </xf>
    <xf numFmtId="0" fontId="6" fillId="6" borderId="26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vertical="top" wrapText="1"/>
    </xf>
    <xf numFmtId="0" fontId="15" fillId="3" borderId="24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top" wrapText="1"/>
    </xf>
    <xf numFmtId="0" fontId="0" fillId="7" borderId="0" xfId="0" applyFill="1" applyBorder="1" applyAlignment="1">
      <alignment vertical="top" wrapText="1"/>
    </xf>
    <xf numFmtId="0" fontId="10" fillId="7" borderId="0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top" wrapText="1"/>
    </xf>
    <xf numFmtId="0" fontId="0" fillId="7" borderId="20" xfId="0" applyFill="1" applyBorder="1" applyAlignment="1">
      <alignment vertical="top" wrapText="1"/>
    </xf>
    <xf numFmtId="0" fontId="5" fillId="7" borderId="0" xfId="0" applyFont="1" applyFill="1" applyBorder="1" applyAlignment="1">
      <alignment horizontal="center" vertical="top" wrapText="1"/>
    </xf>
    <xf numFmtId="0" fontId="8" fillId="7" borderId="31" xfId="0" applyFont="1" applyFill="1" applyBorder="1" applyAlignment="1">
      <alignment horizontal="center" vertical="center" wrapText="1"/>
    </xf>
    <xf numFmtId="0" fontId="8" fillId="7" borderId="31" xfId="0" applyFont="1" applyFill="1" applyBorder="1" applyAlignment="1">
      <alignment horizontal="center" wrapText="1"/>
    </xf>
    <xf numFmtId="0" fontId="8" fillId="7" borderId="31" xfId="0" applyFont="1" applyFill="1" applyBorder="1" applyAlignment="1">
      <alignment horizontal="center" vertical="top" wrapText="1"/>
    </xf>
    <xf numFmtId="0" fontId="12" fillId="7" borderId="38" xfId="0" applyFont="1" applyFill="1" applyBorder="1" applyAlignment="1">
      <alignment horizontal="center" vertical="center" wrapText="1"/>
    </xf>
    <xf numFmtId="0" fontId="9" fillId="7" borderId="40" xfId="0" applyFont="1" applyFill="1" applyBorder="1" applyAlignment="1">
      <alignment horizontal="center" vertical="center" wrapText="1"/>
    </xf>
    <xf numFmtId="0" fontId="9" fillId="7" borderId="48" xfId="0" applyFont="1" applyFill="1" applyBorder="1" applyAlignment="1">
      <alignment horizontal="center" vertical="center" wrapText="1"/>
    </xf>
    <xf numFmtId="0" fontId="12" fillId="7" borderId="40" xfId="0" applyFont="1" applyFill="1" applyBorder="1" applyAlignment="1">
      <alignment horizontal="center" vertical="center" wrapText="1"/>
    </xf>
    <xf numFmtId="0" fontId="12" fillId="7" borderId="4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wrapText="1"/>
    </xf>
    <xf numFmtId="9" fontId="9" fillId="3" borderId="12" xfId="0" applyNumberFormat="1" applyFont="1" applyFill="1" applyBorder="1" applyAlignment="1">
      <alignment horizontal="center" vertical="top" wrapText="1"/>
    </xf>
    <xf numFmtId="9" fontId="9" fillId="3" borderId="17" xfId="0" applyNumberFormat="1" applyFont="1" applyFill="1" applyBorder="1" applyAlignment="1">
      <alignment horizontal="center" vertical="top" wrapText="1"/>
    </xf>
    <xf numFmtId="165" fontId="9" fillId="3" borderId="50" xfId="0" applyNumberFormat="1" applyFont="1" applyFill="1" applyBorder="1" applyAlignment="1">
      <alignment horizontal="center" vertical="top" wrapText="1"/>
    </xf>
    <xf numFmtId="165" fontId="9" fillId="3" borderId="13" xfId="0" applyNumberFormat="1" applyFont="1" applyFill="1" applyBorder="1" applyAlignment="1">
      <alignment horizontal="center" vertical="top" wrapText="1"/>
    </xf>
    <xf numFmtId="165" fontId="9" fillId="3" borderId="19" xfId="0" applyNumberFormat="1" applyFont="1" applyFill="1" applyBorder="1" applyAlignment="1">
      <alignment horizontal="center" vertical="top" wrapText="1"/>
    </xf>
    <xf numFmtId="165" fontId="9" fillId="3" borderId="38" xfId="0" applyNumberFormat="1" applyFont="1" applyFill="1" applyBorder="1" applyAlignment="1">
      <alignment horizontal="center" vertical="top" wrapText="1"/>
    </xf>
    <xf numFmtId="9" fontId="9" fillId="3" borderId="51" xfId="0" applyNumberFormat="1" applyFont="1" applyFill="1" applyBorder="1" applyAlignment="1">
      <alignment horizontal="center" vertical="top" wrapText="1"/>
    </xf>
    <xf numFmtId="0" fontId="6" fillId="7" borderId="21" xfId="0" applyFont="1" applyFill="1" applyBorder="1" applyAlignment="1">
      <alignment horizontal="center" vertical="top" wrapText="1"/>
    </xf>
    <xf numFmtId="164" fontId="14" fillId="0" borderId="0" xfId="0" applyNumberFormat="1" applyFont="1" applyBorder="1" applyAlignment="1">
      <alignment horizontal="center"/>
    </xf>
    <xf numFmtId="164" fontId="10" fillId="0" borderId="0" xfId="0" applyNumberFormat="1" applyFont="1" applyBorder="1"/>
    <xf numFmtId="0" fontId="8" fillId="7" borderId="52" xfId="0" applyFont="1" applyFill="1" applyBorder="1" applyAlignment="1">
      <alignment vertical="top" wrapText="1"/>
    </xf>
    <xf numFmtId="0" fontId="0" fillId="7" borderId="53" xfId="0" applyFill="1" applyBorder="1" applyAlignment="1">
      <alignment vertical="top" wrapText="1"/>
    </xf>
    <xf numFmtId="0" fontId="11" fillId="7" borderId="55" xfId="0" applyFont="1" applyFill="1" applyBorder="1" applyAlignment="1">
      <alignment horizontal="center" vertical="top" wrapText="1"/>
    </xf>
    <xf numFmtId="164" fontId="11" fillId="7" borderId="56" xfId="0" applyNumberFormat="1" applyFont="1" applyFill="1" applyBorder="1" applyAlignment="1">
      <alignment horizontal="center" vertical="top" wrapText="1"/>
    </xf>
    <xf numFmtId="165" fontId="11" fillId="7" borderId="56" xfId="0" applyNumberFormat="1" applyFont="1" applyFill="1" applyBorder="1" applyAlignment="1">
      <alignment horizontal="center" vertical="top" wrapText="1"/>
    </xf>
    <xf numFmtId="165" fontId="11" fillId="7" borderId="57" xfId="0" applyNumberFormat="1" applyFont="1" applyFill="1" applyBorder="1" applyAlignment="1">
      <alignment horizontal="center" vertical="top" wrapText="1"/>
    </xf>
    <xf numFmtId="164" fontId="9" fillId="3" borderId="41" xfId="0" applyNumberFormat="1" applyFont="1" applyFill="1" applyBorder="1" applyAlignment="1">
      <alignment horizontal="center" vertical="center"/>
    </xf>
    <xf numFmtId="164" fontId="9" fillId="3" borderId="49" xfId="0" applyNumberFormat="1" applyFont="1" applyFill="1" applyBorder="1" applyAlignment="1">
      <alignment horizontal="center" vertical="center"/>
    </xf>
    <xf numFmtId="164" fontId="9" fillId="3" borderId="39" xfId="0" applyNumberFormat="1" applyFont="1" applyFill="1" applyBorder="1" applyAlignment="1">
      <alignment horizontal="center" vertical="center" wrapText="1"/>
    </xf>
    <xf numFmtId="164" fontId="9" fillId="3" borderId="41" xfId="0" applyNumberFormat="1" applyFont="1" applyFill="1" applyBorder="1" applyAlignment="1">
      <alignment horizontal="center" vertical="center" wrapText="1"/>
    </xf>
    <xf numFmtId="164" fontId="9" fillId="3" borderId="49" xfId="0" applyNumberFormat="1" applyFont="1" applyFill="1" applyBorder="1" applyAlignment="1">
      <alignment horizontal="center" vertical="center" wrapText="1"/>
    </xf>
    <xf numFmtId="164" fontId="9" fillId="3" borderId="39" xfId="0" applyNumberFormat="1" applyFont="1" applyFill="1" applyBorder="1" applyAlignment="1">
      <alignment horizontal="center" wrapText="1"/>
    </xf>
    <xf numFmtId="164" fontId="9" fillId="3" borderId="41" xfId="0" applyNumberFormat="1" applyFont="1" applyFill="1" applyBorder="1" applyAlignment="1">
      <alignment horizontal="center" wrapText="1"/>
    </xf>
    <xf numFmtId="164" fontId="9" fillId="3" borderId="49" xfId="0" applyNumberFormat="1" applyFont="1" applyFill="1" applyBorder="1" applyAlignment="1">
      <alignment horizontal="center" wrapText="1"/>
    </xf>
    <xf numFmtId="0" fontId="9" fillId="7" borderId="61" xfId="0" applyFont="1" applyFill="1" applyBorder="1" applyAlignment="1">
      <alignment horizontal="center" vertical="center"/>
    </xf>
    <xf numFmtId="0" fontId="12" fillId="7" borderId="62" xfId="0" applyFont="1" applyFill="1" applyBorder="1" applyAlignment="1">
      <alignment horizontal="center" vertical="center"/>
    </xf>
    <xf numFmtId="0" fontId="11" fillId="7" borderId="62" xfId="0" applyFont="1" applyFill="1" applyBorder="1" applyAlignment="1">
      <alignment horizontal="center" vertical="center"/>
    </xf>
    <xf numFmtId="164" fontId="11" fillId="7" borderId="62" xfId="0" applyNumberFormat="1" applyFont="1" applyFill="1" applyBorder="1" applyAlignment="1">
      <alignment horizontal="center" vertical="center"/>
    </xf>
    <xf numFmtId="164" fontId="11" fillId="7" borderId="54" xfId="0" applyNumberFormat="1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8" xfId="0" applyNumberFormat="1" applyFont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center" vertical="center"/>
    </xf>
    <xf numFmtId="164" fontId="10" fillId="0" borderId="68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10" fillId="0" borderId="71" xfId="0" applyNumberFormat="1" applyFont="1" applyBorder="1" applyAlignment="1">
      <alignment horizontal="center"/>
    </xf>
    <xf numFmtId="164" fontId="10" fillId="0" borderId="36" xfId="0" applyNumberFormat="1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164" fontId="10" fillId="7" borderId="7" xfId="0" applyNumberFormat="1" applyFont="1" applyFill="1" applyBorder="1" applyAlignment="1">
      <alignment horizontal="center" vertical="center"/>
    </xf>
    <xf numFmtId="0" fontId="10" fillId="7" borderId="63" xfId="0" applyFont="1" applyFill="1" applyBorder="1" applyAlignment="1">
      <alignment horizontal="center" vertical="center"/>
    </xf>
    <xf numFmtId="164" fontId="10" fillId="7" borderId="63" xfId="0" applyNumberFormat="1" applyFont="1" applyFill="1" applyBorder="1" applyAlignment="1">
      <alignment horizontal="center"/>
    </xf>
    <xf numFmtId="0" fontId="10" fillId="0" borderId="8" xfId="0" applyFont="1" applyBorder="1"/>
    <xf numFmtId="0" fontId="10" fillId="0" borderId="10" xfId="0" applyFont="1" applyBorder="1"/>
    <xf numFmtId="164" fontId="10" fillId="0" borderId="68" xfId="0" applyNumberFormat="1" applyFont="1" applyBorder="1"/>
    <xf numFmtId="164" fontId="10" fillId="0" borderId="71" xfId="0" applyNumberFormat="1" applyFont="1" applyBorder="1"/>
    <xf numFmtId="0" fontId="10" fillId="0" borderId="8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7" borderId="68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21" fillId="7" borderId="18" xfId="0" applyFont="1" applyFill="1" applyBorder="1" applyAlignment="1">
      <alignment horizontal="center" vertical="center"/>
    </xf>
    <xf numFmtId="0" fontId="21" fillId="7" borderId="69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 wrapText="1"/>
    </xf>
    <xf numFmtId="0" fontId="10" fillId="7" borderId="36" xfId="0" applyFont="1" applyFill="1" applyBorder="1" applyAlignment="1">
      <alignment horizontal="center" vertical="center"/>
    </xf>
    <xf numFmtId="164" fontId="10" fillId="0" borderId="36" xfId="0" applyNumberFormat="1" applyFont="1" applyBorder="1"/>
    <xf numFmtId="164" fontId="10" fillId="7" borderId="63" xfId="0" applyNumberFormat="1" applyFont="1" applyFill="1" applyBorder="1"/>
    <xf numFmtId="0" fontId="0" fillId="0" borderId="13" xfId="0" applyBorder="1" applyAlignment="1"/>
    <xf numFmtId="0" fontId="0" fillId="0" borderId="66" xfId="0" applyBorder="1" applyAlignment="1"/>
    <xf numFmtId="0" fontId="0" fillId="0" borderId="72" xfId="0" applyBorder="1"/>
    <xf numFmtId="0" fontId="0" fillId="0" borderId="72" xfId="0" applyBorder="1" applyAlignment="1"/>
    <xf numFmtId="0" fontId="11" fillId="7" borderId="73" xfId="0" applyFont="1" applyFill="1" applyBorder="1" applyAlignment="1">
      <alignment horizontal="center" vertical="top" wrapText="1"/>
    </xf>
    <xf numFmtId="4" fontId="11" fillId="7" borderId="60" xfId="0" applyNumberFormat="1" applyFont="1" applyFill="1" applyBorder="1" applyAlignment="1">
      <alignment horizontal="center" vertical="center"/>
    </xf>
    <xf numFmtId="165" fontId="11" fillId="9" borderId="58" xfId="0" applyNumberFormat="1" applyFont="1" applyFill="1" applyBorder="1" applyAlignment="1">
      <alignment horizontal="center" vertical="top" wrapText="1"/>
    </xf>
    <xf numFmtId="164" fontId="9" fillId="9" borderId="59" xfId="0" applyNumberFormat="1" applyFont="1" applyFill="1" applyBorder="1" applyAlignment="1">
      <alignment horizontal="center" vertical="center"/>
    </xf>
    <xf numFmtId="164" fontId="11" fillId="9" borderId="61" xfId="0" applyNumberFormat="1" applyFont="1" applyFill="1" applyBorder="1" applyAlignment="1">
      <alignment horizontal="center" vertical="center"/>
    </xf>
    <xf numFmtId="164" fontId="11" fillId="9" borderId="59" xfId="0" applyNumberFormat="1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wrapText="1"/>
    </xf>
    <xf numFmtId="164" fontId="9" fillId="0" borderId="34" xfId="0" applyNumberFormat="1" applyFont="1" applyFill="1" applyBorder="1" applyAlignment="1">
      <alignment horizontal="center" vertical="top" wrapText="1"/>
    </xf>
    <xf numFmtId="164" fontId="3" fillId="0" borderId="34" xfId="0" applyNumberFormat="1" applyFont="1" applyFill="1" applyBorder="1" applyAlignment="1">
      <alignment horizontal="center" vertical="top" wrapText="1"/>
    </xf>
    <xf numFmtId="0" fontId="11" fillId="7" borderId="31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top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top" wrapText="1"/>
    </xf>
    <xf numFmtId="0" fontId="7" fillId="7" borderId="3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164" fontId="0" fillId="0" borderId="0" xfId="0" applyNumberFormat="1"/>
    <xf numFmtId="0" fontId="16" fillId="7" borderId="33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top" wrapText="1"/>
    </xf>
    <xf numFmtId="0" fontId="8" fillId="7" borderId="33" xfId="0" applyFont="1" applyFill="1" applyBorder="1" applyAlignment="1">
      <alignment horizontal="center" vertical="top" wrapText="1"/>
    </xf>
    <xf numFmtId="164" fontId="9" fillId="3" borderId="76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6" fillId="10" borderId="31" xfId="0" applyFont="1" applyFill="1" applyBorder="1" applyAlignment="1">
      <alignment horizontal="center" vertical="top" wrapText="1"/>
    </xf>
    <xf numFmtId="0" fontId="16" fillId="10" borderId="31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0" fillId="0" borderId="0" xfId="0" applyFill="1"/>
    <xf numFmtId="0" fontId="19" fillId="0" borderId="13" xfId="0" applyFont="1" applyFill="1" applyBorder="1" applyAlignment="1">
      <alignment horizontal="center" vertical="center"/>
    </xf>
    <xf numFmtId="0" fontId="19" fillId="0" borderId="67" xfId="0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19" fillId="0" borderId="19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0" fillId="0" borderId="0" xfId="0" applyFill="1" applyBorder="1"/>
    <xf numFmtId="164" fontId="3" fillId="0" borderId="77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5" borderId="0" xfId="0" applyFill="1" applyAlignment="1">
      <alignment horizontal="center"/>
    </xf>
    <xf numFmtId="0" fontId="0" fillId="3" borderId="0" xfId="0" applyFill="1" applyBorder="1"/>
    <xf numFmtId="0" fontId="6" fillId="6" borderId="0" xfId="0" applyFont="1" applyFill="1" applyBorder="1" applyAlignment="1">
      <alignment horizontal="center" vertical="top" wrapText="1"/>
    </xf>
    <xf numFmtId="164" fontId="9" fillId="3" borderId="0" xfId="0" applyNumberFormat="1" applyFont="1" applyFill="1" applyBorder="1" applyAlignment="1">
      <alignment horizontal="center" vertical="center"/>
    </xf>
    <xf numFmtId="164" fontId="9" fillId="8" borderId="12" xfId="0" applyNumberFormat="1" applyFont="1" applyFill="1" applyBorder="1" applyAlignment="1">
      <alignment horizontal="center" vertical="center"/>
    </xf>
    <xf numFmtId="164" fontId="9" fillId="9" borderId="12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Alignment="1">
      <alignment horizontal="center"/>
    </xf>
    <xf numFmtId="164" fontId="9" fillId="0" borderId="77" xfId="0" applyNumberFormat="1" applyFont="1" applyFill="1" applyBorder="1" applyAlignment="1">
      <alignment horizontal="center" vertical="top" wrapText="1"/>
    </xf>
    <xf numFmtId="0" fontId="8" fillId="7" borderId="78" xfId="0" applyFont="1" applyFill="1" applyBorder="1" applyAlignment="1">
      <alignment horizontal="center" wrapText="1"/>
    </xf>
    <xf numFmtId="0" fontId="11" fillId="7" borderId="78" xfId="0" applyFont="1" applyFill="1" applyBorder="1" applyAlignment="1">
      <alignment horizontal="center" vertical="center" wrapText="1"/>
    </xf>
    <xf numFmtId="0" fontId="8" fillId="7" borderId="79" xfId="0" applyFont="1" applyFill="1" applyBorder="1" applyAlignment="1">
      <alignment vertical="top" wrapText="1"/>
    </xf>
    <xf numFmtId="0" fontId="0" fillId="7" borderId="80" xfId="0" applyFill="1" applyBorder="1" applyAlignment="1">
      <alignment vertical="top" wrapText="1"/>
    </xf>
    <xf numFmtId="0" fontId="0" fillId="7" borderId="81" xfId="0" applyFill="1" applyBorder="1" applyAlignment="1">
      <alignment vertical="top" wrapText="1"/>
    </xf>
    <xf numFmtId="164" fontId="3" fillId="0" borderId="10" xfId="0" applyNumberFormat="1" applyFont="1" applyFill="1" applyBorder="1" applyAlignment="1">
      <alignment horizontal="center" vertical="top" wrapText="1"/>
    </xf>
    <xf numFmtId="164" fontId="3" fillId="0" borderId="32" xfId="0" applyNumberFormat="1" applyFont="1" applyFill="1" applyBorder="1" applyAlignment="1">
      <alignment horizontal="center" vertical="top" wrapText="1"/>
    </xf>
    <xf numFmtId="164" fontId="3" fillId="0" borderId="67" xfId="0" applyNumberFormat="1" applyFont="1" applyFill="1" applyBorder="1" applyAlignment="1">
      <alignment horizontal="center" vertical="top" wrapText="1"/>
    </xf>
    <xf numFmtId="164" fontId="3" fillId="7" borderId="83" xfId="0" applyNumberFormat="1" applyFont="1" applyFill="1" applyBorder="1" applyAlignment="1">
      <alignment horizontal="center" vertical="top" wrapText="1"/>
    </xf>
    <xf numFmtId="164" fontId="3" fillId="7" borderId="84" xfId="0" applyNumberFormat="1" applyFont="1" applyFill="1" applyBorder="1" applyAlignment="1">
      <alignment horizontal="center" vertical="top" wrapText="1"/>
    </xf>
    <xf numFmtId="164" fontId="3" fillId="7" borderId="85" xfId="0" applyNumberFormat="1" applyFont="1" applyFill="1" applyBorder="1" applyAlignment="1">
      <alignment horizontal="center" vertical="top" wrapText="1"/>
    </xf>
    <xf numFmtId="0" fontId="7" fillId="7" borderId="13" xfId="0" applyFont="1" applyFill="1" applyBorder="1" applyAlignment="1">
      <alignment horizontal="center" vertical="center" wrapText="1"/>
    </xf>
    <xf numFmtId="0" fontId="6" fillId="6" borderId="88" xfId="0" applyFont="1" applyFill="1" applyBorder="1" applyAlignment="1">
      <alignment horizontal="center" vertical="top" wrapText="1"/>
    </xf>
    <xf numFmtId="0" fontId="7" fillId="0" borderId="66" xfId="0" applyFont="1" applyFill="1" applyBorder="1" applyAlignment="1">
      <alignment horizontal="center" vertical="top" wrapText="1"/>
    </xf>
    <xf numFmtId="0" fontId="7" fillId="0" borderId="65" xfId="0" applyFont="1" applyFill="1" applyBorder="1" applyAlignment="1">
      <alignment horizontal="center" vertical="top" wrapText="1"/>
    </xf>
    <xf numFmtId="0" fontId="7" fillId="0" borderId="65" xfId="0" applyFont="1" applyFill="1" applyBorder="1" applyAlignment="1">
      <alignment horizontal="center" wrapText="1"/>
    </xf>
    <xf numFmtId="0" fontId="7" fillId="0" borderId="66" xfId="0" applyFont="1" applyFill="1" applyBorder="1" applyAlignment="1">
      <alignment horizontal="center" wrapText="1"/>
    </xf>
    <xf numFmtId="0" fontId="13" fillId="3" borderId="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4" fillId="3" borderId="66" xfId="0" applyFont="1" applyFill="1" applyBorder="1" applyAlignment="1">
      <alignment horizontal="center" wrapText="1"/>
    </xf>
    <xf numFmtId="0" fontId="7" fillId="3" borderId="70" xfId="0" applyFont="1" applyFill="1" applyBorder="1" applyAlignment="1">
      <alignment horizontal="center" wrapText="1"/>
    </xf>
    <xf numFmtId="0" fontId="11" fillId="7" borderId="89" xfId="0" applyFont="1" applyFill="1" applyBorder="1" applyAlignment="1">
      <alignment horizontal="center" vertical="center" wrapText="1"/>
    </xf>
    <xf numFmtId="164" fontId="11" fillId="7" borderId="7" xfId="0" applyNumberFormat="1" applyFont="1" applyFill="1" applyBorder="1" applyAlignment="1">
      <alignment horizontal="center" vertical="top" wrapText="1"/>
    </xf>
    <xf numFmtId="0" fontId="11" fillId="7" borderId="7" xfId="0" applyFont="1" applyFill="1" applyBorder="1" applyAlignment="1">
      <alignment horizontal="center" vertical="center" wrapText="1"/>
    </xf>
    <xf numFmtId="0" fontId="11" fillId="7" borderId="89" xfId="0" applyFont="1" applyFill="1" applyBorder="1" applyAlignment="1">
      <alignment horizontal="center" vertical="top" wrapText="1"/>
    </xf>
    <xf numFmtId="0" fontId="0" fillId="7" borderId="7" xfId="0" applyFill="1" applyBorder="1" applyAlignment="1">
      <alignment vertical="top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wrapText="1"/>
    </xf>
    <xf numFmtId="0" fontId="7" fillId="3" borderId="71" xfId="0" applyFont="1" applyFill="1" applyBorder="1" applyAlignment="1">
      <alignment horizontal="center" vertical="top" wrapText="1"/>
    </xf>
    <xf numFmtId="0" fontId="10" fillId="7" borderId="12" xfId="0" applyFont="1" applyFill="1" applyBorder="1" applyAlignment="1">
      <alignment horizontal="center" vertical="center"/>
    </xf>
    <xf numFmtId="164" fontId="3" fillId="9" borderId="7" xfId="0" applyNumberFormat="1" applyFont="1" applyFill="1" applyBorder="1" applyAlignment="1">
      <alignment horizontal="center" vertical="top" wrapText="1"/>
    </xf>
    <xf numFmtId="0" fontId="9" fillId="7" borderId="90" xfId="0" applyFont="1" applyFill="1" applyBorder="1" applyAlignment="1">
      <alignment horizontal="center" wrapText="1"/>
    </xf>
    <xf numFmtId="0" fontId="12" fillId="7" borderId="72" xfId="0" applyFont="1" applyFill="1" applyBorder="1" applyAlignment="1">
      <alignment horizontal="center" wrapText="1"/>
    </xf>
    <xf numFmtId="0" fontId="12" fillId="7" borderId="82" xfId="0" applyFont="1" applyFill="1" applyBorder="1" applyAlignment="1">
      <alignment horizontal="center" wrapText="1"/>
    </xf>
    <xf numFmtId="0" fontId="7" fillId="3" borderId="83" xfId="0" applyFont="1" applyFill="1" applyBorder="1" applyAlignment="1">
      <alignment horizontal="center" wrapText="1"/>
    </xf>
    <xf numFmtId="0" fontId="7" fillId="3" borderId="86" xfId="0" applyFont="1" applyFill="1" applyBorder="1" applyAlignment="1">
      <alignment horizontal="center" wrapText="1"/>
    </xf>
    <xf numFmtId="0" fontId="7" fillId="3" borderId="87" xfId="0" applyFont="1" applyFill="1" applyBorder="1" applyAlignment="1">
      <alignment horizontal="center" wrapText="1"/>
    </xf>
    <xf numFmtId="0" fontId="11" fillId="7" borderId="31" xfId="0" applyFont="1" applyFill="1" applyBorder="1" applyAlignment="1">
      <alignment horizontal="center" wrapText="1"/>
    </xf>
    <xf numFmtId="0" fontId="11" fillId="7" borderId="78" xfId="0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0" fontId="6" fillId="6" borderId="14" xfId="0" applyFont="1" applyFill="1" applyBorder="1" applyAlignment="1">
      <alignment horizontal="center" vertical="top" wrapText="1"/>
    </xf>
    <xf numFmtId="9" fontId="3" fillId="0" borderId="91" xfId="0" applyNumberFormat="1" applyFont="1" applyFill="1" applyBorder="1" applyAlignment="1">
      <alignment horizontal="center" vertical="top" wrapText="1"/>
    </xf>
    <xf numFmtId="9" fontId="3" fillId="3" borderId="66" xfId="0" applyNumberFormat="1" applyFont="1" applyFill="1" applyBorder="1" applyAlignment="1">
      <alignment horizontal="center" vertical="top" wrapText="1"/>
    </xf>
    <xf numFmtId="9" fontId="3" fillId="0" borderId="66" xfId="0" applyNumberFormat="1" applyFont="1" applyFill="1" applyBorder="1" applyAlignment="1">
      <alignment horizontal="center" vertical="top" wrapText="1"/>
    </xf>
    <xf numFmtId="9" fontId="3" fillId="3" borderId="70" xfId="0" applyNumberFormat="1" applyFont="1" applyFill="1" applyBorder="1" applyAlignment="1">
      <alignment horizontal="center" vertical="top" wrapText="1"/>
    </xf>
    <xf numFmtId="4" fontId="16" fillId="7" borderId="92" xfId="0" applyNumberFormat="1" applyFont="1" applyFill="1" applyBorder="1" applyAlignment="1">
      <alignment horizontal="center" vertical="top" wrapText="1"/>
    </xf>
    <xf numFmtId="0" fontId="10" fillId="3" borderId="93" xfId="0" applyFont="1" applyFill="1" applyBorder="1" applyAlignment="1">
      <alignment horizontal="center" vertical="center"/>
    </xf>
    <xf numFmtId="164" fontId="9" fillId="8" borderId="72" xfId="0" applyNumberFormat="1" applyFont="1" applyFill="1" applyBorder="1" applyAlignment="1">
      <alignment horizontal="center" vertical="center"/>
    </xf>
    <xf numFmtId="164" fontId="9" fillId="13" borderId="72" xfId="0" applyNumberFormat="1" applyFont="1" applyFill="1" applyBorder="1" applyAlignment="1">
      <alignment horizontal="center" vertical="center"/>
    </xf>
    <xf numFmtId="164" fontId="9" fillId="9" borderId="72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0" fillId="3" borderId="12" xfId="0" applyFill="1" applyBorder="1"/>
    <xf numFmtId="0" fontId="6" fillId="8" borderId="12" xfId="0" applyFont="1" applyFill="1" applyBorder="1" applyAlignment="1">
      <alignment horizontal="center" vertical="top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horizontal="center" vertical="center"/>
    </xf>
    <xf numFmtId="164" fontId="10" fillId="4" borderId="10" xfId="0" applyNumberFormat="1" applyFont="1" applyFill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68" xfId="0" applyFill="1" applyBorder="1" applyAlignment="1">
      <alignment horizontal="center"/>
    </xf>
    <xf numFmtId="0" fontId="0" fillId="0" borderId="0" xfId="0" applyAlignment="1">
      <alignment vertical="center"/>
    </xf>
    <xf numFmtId="0" fontId="10" fillId="0" borderId="2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5" borderId="0" xfId="0" applyFill="1" applyAlignment="1">
      <alignment horizontal="center"/>
    </xf>
    <xf numFmtId="0" fontId="10" fillId="7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100"/>
  <sheetViews>
    <sheetView tabSelected="1" zoomScale="80" zoomScaleNormal="80" workbookViewId="0">
      <selection activeCell="L2" sqref="L2"/>
    </sheetView>
  </sheetViews>
  <sheetFormatPr defaultRowHeight="15"/>
  <cols>
    <col min="1" max="1" width="4.125" customWidth="1"/>
    <col min="2" max="2" width="25.375" customWidth="1"/>
    <col min="3" max="4" width="13.375" customWidth="1"/>
    <col min="5" max="5" width="12.375" customWidth="1"/>
    <col min="6" max="6" width="14.875" customWidth="1"/>
    <col min="7" max="7" width="12.875" customWidth="1"/>
    <col min="8" max="8" width="14.875" customWidth="1"/>
    <col min="9" max="9" width="12.875" hidden="1" customWidth="1"/>
    <col min="10" max="10" width="16.125" hidden="1" customWidth="1"/>
    <col min="11" max="13" width="16.125" customWidth="1"/>
    <col min="14" max="14" width="9.625" customWidth="1"/>
    <col min="15" max="15" width="19.375" customWidth="1"/>
    <col min="16" max="16" width="14.25" hidden="1" customWidth="1"/>
    <col min="17" max="17" width="13.5" customWidth="1"/>
    <col min="18" max="18" width="10.125" customWidth="1"/>
    <col min="19" max="19" width="12.375" style="97" customWidth="1"/>
    <col min="20" max="20" width="11.5" style="97" customWidth="1"/>
    <col min="21" max="21" width="13.125" style="1" customWidth="1"/>
    <col min="22" max="22" width="14.5" style="97" customWidth="1"/>
  </cols>
  <sheetData>
    <row r="1" spans="1:22">
      <c r="B1" s="255" t="s">
        <v>72</v>
      </c>
      <c r="C1" s="255"/>
    </row>
    <row r="2" spans="1:22" ht="15.75">
      <c r="C2" s="266" t="s">
        <v>73</v>
      </c>
      <c r="D2" s="266"/>
      <c r="E2" s="266"/>
      <c r="F2" s="266"/>
      <c r="G2" s="266"/>
      <c r="H2" s="266"/>
      <c r="I2" s="266"/>
      <c r="J2" t="s">
        <v>45</v>
      </c>
      <c r="N2" s="267"/>
      <c r="O2" s="267"/>
      <c r="P2" s="169"/>
      <c r="R2" s="180"/>
      <c r="S2" s="181"/>
      <c r="T2" s="181"/>
    </row>
    <row r="3" spans="1:22" ht="15.75" thickBot="1"/>
    <row r="4" spans="1:22" ht="16.5" thickTop="1" thickBot="1">
      <c r="H4" s="256" t="s">
        <v>20</v>
      </c>
      <c r="I4" s="257"/>
      <c r="J4" s="257"/>
      <c r="K4" s="258"/>
      <c r="R4" s="270" t="s">
        <v>42</v>
      </c>
      <c r="S4" s="271"/>
      <c r="T4" s="271"/>
      <c r="U4" s="271"/>
      <c r="V4" s="272"/>
    </row>
    <row r="5" spans="1:22" ht="87" thickTop="1" thickBot="1">
      <c r="A5" s="262" t="s">
        <v>0</v>
      </c>
      <c r="B5" s="2" t="s">
        <v>1</v>
      </c>
      <c r="C5" s="3" t="s">
        <v>3</v>
      </c>
      <c r="D5" s="2" t="s">
        <v>16</v>
      </c>
      <c r="E5" s="23" t="s">
        <v>13</v>
      </c>
      <c r="F5" s="24" t="s">
        <v>17</v>
      </c>
      <c r="G5" s="23" t="s">
        <v>13</v>
      </c>
      <c r="H5" s="42" t="s">
        <v>18</v>
      </c>
      <c r="I5" s="23" t="s">
        <v>7</v>
      </c>
      <c r="J5" s="42" t="s">
        <v>19</v>
      </c>
      <c r="K5" s="23" t="s">
        <v>21</v>
      </c>
      <c r="L5" s="42" t="s">
        <v>25</v>
      </c>
      <c r="M5" s="47" t="s">
        <v>24</v>
      </c>
      <c r="N5" s="61" t="s">
        <v>26</v>
      </c>
      <c r="O5" s="63" t="s">
        <v>27</v>
      </c>
      <c r="P5" s="175" t="s">
        <v>47</v>
      </c>
      <c r="R5" s="118" t="s">
        <v>32</v>
      </c>
      <c r="S5" s="21" t="s">
        <v>34</v>
      </c>
      <c r="T5" s="94" t="s">
        <v>35</v>
      </c>
      <c r="U5" s="94" t="s">
        <v>36</v>
      </c>
      <c r="V5" s="94" t="s">
        <v>37</v>
      </c>
    </row>
    <row r="6" spans="1:22" ht="15.75" thickBot="1">
      <c r="A6" s="263"/>
      <c r="B6" s="4"/>
      <c r="C6" s="5"/>
      <c r="D6" s="4"/>
      <c r="E6" s="25" t="s">
        <v>9</v>
      </c>
      <c r="F6" s="93" t="s">
        <v>38</v>
      </c>
      <c r="G6" s="25" t="s">
        <v>11</v>
      </c>
      <c r="H6" s="93" t="s">
        <v>39</v>
      </c>
      <c r="I6" s="28"/>
      <c r="J6" s="93" t="s">
        <v>38</v>
      </c>
      <c r="K6" s="28"/>
      <c r="L6" s="93" t="s">
        <v>39</v>
      </c>
      <c r="M6" s="48"/>
      <c r="N6" s="41"/>
      <c r="O6" s="6"/>
      <c r="P6" s="6"/>
      <c r="R6" s="268" t="s">
        <v>33</v>
      </c>
      <c r="S6" s="98" t="s">
        <v>40</v>
      </c>
      <c r="T6" s="104" t="s">
        <v>40</v>
      </c>
      <c r="U6" s="108"/>
      <c r="V6" s="112"/>
    </row>
    <row r="7" spans="1:22" ht="33" customHeight="1" thickBot="1">
      <c r="A7" s="263"/>
      <c r="B7" s="7" t="s">
        <v>2</v>
      </c>
      <c r="C7" s="8" t="s">
        <v>4</v>
      </c>
      <c r="D7" s="7"/>
      <c r="E7" s="26" t="s">
        <v>14</v>
      </c>
      <c r="F7" s="27"/>
      <c r="G7" s="26" t="s">
        <v>14</v>
      </c>
      <c r="H7" s="27"/>
      <c r="I7" s="26" t="s">
        <v>15</v>
      </c>
      <c r="J7" s="27"/>
      <c r="K7" s="46"/>
      <c r="L7" s="27"/>
      <c r="M7" s="49" t="s">
        <v>28</v>
      </c>
      <c r="N7" s="62">
        <v>0.08</v>
      </c>
      <c r="O7" s="244" t="s">
        <v>29</v>
      </c>
      <c r="P7" s="240"/>
      <c r="R7" s="269"/>
      <c r="S7" s="99"/>
      <c r="T7" s="105"/>
      <c r="U7" s="109"/>
      <c r="V7" s="113"/>
    </row>
    <row r="8" spans="1:22" ht="15" hidden="1" customHeight="1" thickBot="1">
      <c r="A8" s="263"/>
      <c r="B8" s="4"/>
      <c r="C8" s="5"/>
      <c r="D8" s="4"/>
      <c r="E8" s="28"/>
      <c r="F8" s="29" t="s">
        <v>6</v>
      </c>
      <c r="G8" s="28"/>
      <c r="H8" s="30"/>
      <c r="I8" s="28"/>
      <c r="J8" s="29" t="s">
        <v>6</v>
      </c>
      <c r="K8" s="26"/>
      <c r="L8" s="29"/>
      <c r="M8" s="50"/>
      <c r="N8" s="4"/>
      <c r="O8" s="245"/>
      <c r="P8" s="170"/>
    </row>
    <row r="9" spans="1:22" ht="15" hidden="1" customHeight="1" thickBot="1">
      <c r="A9" s="263"/>
      <c r="B9" s="4"/>
      <c r="C9" s="5"/>
      <c r="D9" s="4"/>
      <c r="E9" s="28"/>
      <c r="F9" s="30"/>
      <c r="G9" s="28"/>
      <c r="H9" s="30"/>
      <c r="I9" s="26" t="s">
        <v>5</v>
      </c>
      <c r="J9" s="30"/>
      <c r="K9" s="28"/>
      <c r="L9" s="30"/>
      <c r="M9" s="48"/>
      <c r="N9" s="4"/>
      <c r="O9" s="245"/>
      <c r="P9" s="170"/>
    </row>
    <row r="10" spans="1:22" ht="15" hidden="1" customHeight="1" thickBot="1">
      <c r="A10" s="263"/>
      <c r="B10" s="4"/>
      <c r="C10" s="5"/>
      <c r="D10" s="4"/>
      <c r="E10" s="28"/>
      <c r="F10" s="30"/>
      <c r="G10" s="28"/>
      <c r="H10" s="29" t="s">
        <v>6</v>
      </c>
      <c r="I10" s="28"/>
      <c r="J10" s="30"/>
      <c r="K10" s="28"/>
      <c r="L10" s="30"/>
      <c r="M10" s="48"/>
      <c r="N10" s="4"/>
      <c r="O10" s="245"/>
      <c r="P10" s="170"/>
    </row>
    <row r="11" spans="1:22" ht="15" hidden="1" customHeight="1" thickBot="1">
      <c r="A11" s="263"/>
      <c r="B11" s="4"/>
      <c r="C11" s="9"/>
      <c r="D11" s="10"/>
      <c r="E11" s="31" t="s">
        <v>5</v>
      </c>
      <c r="F11" s="32"/>
      <c r="G11" s="31" t="s">
        <v>5</v>
      </c>
      <c r="H11" s="32"/>
      <c r="I11" s="26" t="s">
        <v>8</v>
      </c>
      <c r="J11" s="30"/>
      <c r="K11" s="28"/>
      <c r="L11" s="30"/>
      <c r="M11" s="48"/>
      <c r="N11" s="4"/>
      <c r="O11" s="245"/>
      <c r="P11" s="170"/>
    </row>
    <row r="12" spans="1:22" ht="15" hidden="1" customHeight="1" thickBot="1">
      <c r="A12" s="263"/>
      <c r="B12" s="4"/>
      <c r="C12" s="264"/>
      <c r="D12" s="12"/>
      <c r="E12" s="33" t="s">
        <v>9</v>
      </c>
      <c r="F12" s="34" t="s">
        <v>9</v>
      </c>
      <c r="G12" s="33" t="s">
        <v>11</v>
      </c>
      <c r="H12" s="34" t="s">
        <v>11</v>
      </c>
      <c r="I12" s="28"/>
      <c r="J12" s="30"/>
      <c r="K12" s="28"/>
      <c r="L12" s="30"/>
      <c r="M12" s="48"/>
      <c r="N12" s="4"/>
      <c r="O12" s="245"/>
      <c r="P12" s="170"/>
    </row>
    <row r="13" spans="1:22" ht="15" hidden="1" customHeight="1" thickBot="1">
      <c r="A13" s="263"/>
      <c r="B13" s="4"/>
      <c r="C13" s="265"/>
      <c r="D13" s="4"/>
      <c r="E13" s="28"/>
      <c r="F13" s="30"/>
      <c r="G13" s="28"/>
      <c r="H13" s="30"/>
      <c r="I13" s="45"/>
      <c r="J13" s="32"/>
      <c r="K13" s="45"/>
      <c r="L13" s="32"/>
      <c r="M13" s="51"/>
      <c r="N13" s="4"/>
      <c r="O13" s="245"/>
      <c r="P13" s="170"/>
    </row>
    <row r="14" spans="1:22" ht="15.75" hidden="1" thickBot="1">
      <c r="A14" s="263"/>
      <c r="B14" s="4"/>
      <c r="C14" s="265"/>
      <c r="D14" s="4"/>
      <c r="E14" s="35" t="s">
        <v>10</v>
      </c>
      <c r="F14" s="36" t="s">
        <v>10</v>
      </c>
      <c r="G14" s="35" t="s">
        <v>10</v>
      </c>
      <c r="H14" s="36" t="s">
        <v>10</v>
      </c>
      <c r="I14" s="35" t="s">
        <v>9</v>
      </c>
      <c r="J14" s="36" t="s">
        <v>9</v>
      </c>
      <c r="K14" s="35"/>
      <c r="L14" s="36"/>
      <c r="M14" s="52"/>
      <c r="N14" s="4"/>
      <c r="O14" s="245"/>
      <c r="P14" s="170"/>
    </row>
    <row r="15" spans="1:22" ht="15.75" hidden="1" thickBot="1">
      <c r="A15" s="263"/>
      <c r="B15" s="4"/>
      <c r="C15" s="265"/>
      <c r="D15" s="4"/>
      <c r="E15" s="28"/>
      <c r="F15" s="30"/>
      <c r="G15" s="28"/>
      <c r="H15" s="30"/>
      <c r="I15" s="28"/>
      <c r="J15" s="30"/>
      <c r="K15" s="28"/>
      <c r="L15" s="30"/>
      <c r="M15" s="48"/>
      <c r="N15" s="4"/>
      <c r="O15" s="245"/>
      <c r="P15" s="170"/>
    </row>
    <row r="16" spans="1:22" ht="15.75" hidden="1" thickBot="1">
      <c r="A16" s="263"/>
      <c r="B16" s="4"/>
      <c r="C16" s="265"/>
      <c r="D16" s="4"/>
      <c r="E16" s="28"/>
      <c r="F16" s="30"/>
      <c r="G16" s="28"/>
      <c r="H16" s="30"/>
      <c r="I16" s="35" t="s">
        <v>12</v>
      </c>
      <c r="J16" s="36" t="s">
        <v>12</v>
      </c>
      <c r="K16" s="35"/>
      <c r="L16" s="36"/>
      <c r="M16" s="52"/>
      <c r="N16" s="4"/>
      <c r="O16" s="245"/>
      <c r="P16" s="170"/>
    </row>
    <row r="17" spans="1:22" thickBot="1">
      <c r="A17" s="37">
        <v>1</v>
      </c>
      <c r="B17" s="195">
        <v>2</v>
      </c>
      <c r="C17" s="37">
        <v>3</v>
      </c>
      <c r="D17" s="38">
        <v>4</v>
      </c>
      <c r="E17" s="39">
        <v>5</v>
      </c>
      <c r="F17" s="40">
        <v>6</v>
      </c>
      <c r="G17" s="43">
        <v>7</v>
      </c>
      <c r="H17" s="44">
        <v>8</v>
      </c>
      <c r="I17" s="39">
        <v>9</v>
      </c>
      <c r="J17" s="40">
        <v>10</v>
      </c>
      <c r="K17" s="43">
        <v>11</v>
      </c>
      <c r="L17" s="40">
        <v>12</v>
      </c>
      <c r="M17" s="71">
        <v>13</v>
      </c>
      <c r="N17" s="234">
        <v>14</v>
      </c>
      <c r="O17" s="246">
        <v>15</v>
      </c>
      <c r="P17" s="171"/>
      <c r="R17" s="115">
        <v>16</v>
      </c>
      <c r="S17" s="116">
        <v>17</v>
      </c>
      <c r="T17" s="116">
        <v>18</v>
      </c>
      <c r="U17" s="116">
        <v>19</v>
      </c>
      <c r="V17" s="117">
        <v>20</v>
      </c>
    </row>
    <row r="18" spans="1:22" ht="19.5" thickTop="1" thickBot="1">
      <c r="A18" s="142">
        <v>1</v>
      </c>
      <c r="B18" s="212" t="s">
        <v>49</v>
      </c>
      <c r="C18" s="134"/>
      <c r="D18" s="214"/>
      <c r="E18" s="147">
        <v>36</v>
      </c>
      <c r="F18" s="136">
        <f>$F$7*E18</f>
        <v>0</v>
      </c>
      <c r="G18" s="146"/>
      <c r="H18" s="136">
        <f>$H$7*G18</f>
        <v>0</v>
      </c>
      <c r="I18" s="145">
        <v>0</v>
      </c>
      <c r="J18" s="137">
        <f>$J$7*I18</f>
        <v>0</v>
      </c>
      <c r="K18" s="146"/>
      <c r="L18" s="189">
        <f>$L$7*K18</f>
        <v>0</v>
      </c>
      <c r="M18" s="191">
        <f>F18+H18+J18+L18</f>
        <v>0</v>
      </c>
      <c r="N18" s="235">
        <v>0.08</v>
      </c>
      <c r="O18" s="173">
        <f>M18*1.08</f>
        <v>0</v>
      </c>
      <c r="P18" s="241">
        <v>16000</v>
      </c>
      <c r="Q18" s="225"/>
      <c r="R18" s="114">
        <f>E18+G18+K18</f>
        <v>36</v>
      </c>
      <c r="S18" s="100">
        <f>$S$7*R18</f>
        <v>0</v>
      </c>
      <c r="T18" s="100">
        <f>S18*1.23</f>
        <v>0</v>
      </c>
      <c r="U18" s="110">
        <f>S18*5</f>
        <v>0</v>
      </c>
      <c r="V18" s="100">
        <f>U18*1.23</f>
        <v>0</v>
      </c>
    </row>
    <row r="19" spans="1:22" ht="21.75" customHeight="1" thickTop="1" thickBot="1">
      <c r="A19" s="143">
        <v>2</v>
      </c>
      <c r="B19" s="212" t="s">
        <v>50</v>
      </c>
      <c r="C19" s="203"/>
      <c r="D19" s="202"/>
      <c r="E19" s="53">
        <v>41</v>
      </c>
      <c r="F19" s="136">
        <f t="shared" ref="F19:F36" si="0">$F$7*E19</f>
        <v>0</v>
      </c>
      <c r="G19" s="138"/>
      <c r="H19" s="136">
        <f t="shared" ref="H19:H36" si="1">$H$7*G19</f>
        <v>0</v>
      </c>
      <c r="I19" s="145">
        <v>0</v>
      </c>
      <c r="J19" s="137">
        <f t="shared" ref="J19:J36" si="2">$J$7*I19</f>
        <v>0</v>
      </c>
      <c r="K19" s="138"/>
      <c r="L19" s="189">
        <f t="shared" ref="L19:L36" si="3">$L$7*K19</f>
        <v>0</v>
      </c>
      <c r="M19" s="192">
        <f t="shared" ref="M19:M36" si="4">F19+H19+J19+L19</f>
        <v>0</v>
      </c>
      <c r="N19" s="236">
        <f>$N$18</f>
        <v>0.08</v>
      </c>
      <c r="O19" s="173">
        <f t="shared" ref="O19:O36" si="5">M19*1.08</f>
        <v>0</v>
      </c>
      <c r="P19" s="241">
        <v>15000</v>
      </c>
      <c r="Q19" s="226"/>
      <c r="R19" s="114">
        <f>E19+G19+K19</f>
        <v>41</v>
      </c>
      <c r="S19" s="100">
        <f>$S$7*R19</f>
        <v>0</v>
      </c>
      <c r="T19" s="100">
        <f t="shared" ref="T19:T46" si="6">S19*1.23</f>
        <v>0</v>
      </c>
      <c r="U19" s="110">
        <f t="shared" ref="U19:U46" si="7">S19*5</f>
        <v>0</v>
      </c>
      <c r="V19" s="100">
        <f t="shared" ref="V19:V46" si="8">U19*1.23</f>
        <v>0</v>
      </c>
    </row>
    <row r="20" spans="1:22" ht="19.5" customHeight="1" thickTop="1" thickBot="1">
      <c r="A20" s="142">
        <v>3</v>
      </c>
      <c r="B20" s="212" t="s">
        <v>51</v>
      </c>
      <c r="C20" s="203"/>
      <c r="D20" s="202"/>
      <c r="E20" s="53">
        <v>31</v>
      </c>
      <c r="F20" s="136">
        <f t="shared" si="0"/>
        <v>0</v>
      </c>
      <c r="G20" s="138">
        <v>26</v>
      </c>
      <c r="H20" s="136">
        <f t="shared" si="1"/>
        <v>0</v>
      </c>
      <c r="I20" s="145">
        <v>0</v>
      </c>
      <c r="J20" s="137">
        <f t="shared" si="2"/>
        <v>0</v>
      </c>
      <c r="K20" s="138">
        <v>26</v>
      </c>
      <c r="L20" s="189">
        <f t="shared" si="3"/>
        <v>0</v>
      </c>
      <c r="M20" s="192">
        <f t="shared" si="4"/>
        <v>0</v>
      </c>
      <c r="N20" s="236">
        <f t="shared" ref="N20:N21" si="9">N18</f>
        <v>0.08</v>
      </c>
      <c r="O20" s="173">
        <f t="shared" si="5"/>
        <v>0</v>
      </c>
      <c r="P20" s="242">
        <v>25500</v>
      </c>
      <c r="Q20" s="226"/>
      <c r="R20" s="114">
        <f t="shared" ref="R20:R45" si="10">E20+G20+I20+K20</f>
        <v>83</v>
      </c>
      <c r="S20" s="100">
        <f t="shared" ref="S20:S46" si="11">$S$7*R20</f>
        <v>0</v>
      </c>
      <c r="T20" s="100">
        <f t="shared" si="6"/>
        <v>0</v>
      </c>
      <c r="U20" s="110">
        <f t="shared" si="7"/>
        <v>0</v>
      </c>
      <c r="V20" s="100">
        <f t="shared" si="8"/>
        <v>0</v>
      </c>
    </row>
    <row r="21" spans="1:22" ht="19.5" thickTop="1" thickBot="1">
      <c r="A21" s="143">
        <v>4</v>
      </c>
      <c r="B21" s="213" t="s">
        <v>66</v>
      </c>
      <c r="C21" s="135"/>
      <c r="D21" s="133"/>
      <c r="E21" s="54"/>
      <c r="F21" s="136">
        <f t="shared" si="0"/>
        <v>0</v>
      </c>
      <c r="G21" s="138">
        <v>35</v>
      </c>
      <c r="H21" s="136">
        <f t="shared" si="1"/>
        <v>0</v>
      </c>
      <c r="I21" s="145">
        <v>0</v>
      </c>
      <c r="J21" s="137">
        <f t="shared" si="2"/>
        <v>0</v>
      </c>
      <c r="K21" s="223">
        <v>35</v>
      </c>
      <c r="L21" s="189">
        <f t="shared" si="3"/>
        <v>0</v>
      </c>
      <c r="M21" s="192">
        <f t="shared" si="4"/>
        <v>0</v>
      </c>
      <c r="N21" s="236">
        <f t="shared" si="9"/>
        <v>0.08</v>
      </c>
      <c r="O21" s="173">
        <f t="shared" si="5"/>
        <v>0</v>
      </c>
      <c r="P21" s="242">
        <v>25500</v>
      </c>
      <c r="Q21" s="227"/>
      <c r="R21" s="114">
        <f>E21+G21+I21+K21</f>
        <v>70</v>
      </c>
      <c r="S21" s="100">
        <f t="shared" si="11"/>
        <v>0</v>
      </c>
      <c r="T21" s="100">
        <f t="shared" si="6"/>
        <v>0</v>
      </c>
      <c r="U21" s="110">
        <f t="shared" si="7"/>
        <v>0</v>
      </c>
      <c r="V21" s="100">
        <f t="shared" si="8"/>
        <v>0</v>
      </c>
    </row>
    <row r="22" spans="1:22" ht="18" customHeight="1" thickTop="1" thickBot="1">
      <c r="A22" s="142">
        <v>5</v>
      </c>
      <c r="B22" s="213" t="s">
        <v>52</v>
      </c>
      <c r="C22" s="135"/>
      <c r="D22" s="133"/>
      <c r="E22" s="54">
        <v>33</v>
      </c>
      <c r="F22" s="136">
        <f t="shared" si="0"/>
        <v>0</v>
      </c>
      <c r="G22" s="138">
        <v>26</v>
      </c>
      <c r="H22" s="136">
        <f t="shared" si="1"/>
        <v>0</v>
      </c>
      <c r="I22" s="145">
        <v>0</v>
      </c>
      <c r="J22" s="137">
        <f t="shared" si="2"/>
        <v>0</v>
      </c>
      <c r="K22" s="223">
        <v>26</v>
      </c>
      <c r="L22" s="189">
        <f t="shared" si="3"/>
        <v>0</v>
      </c>
      <c r="M22" s="192">
        <f t="shared" si="4"/>
        <v>0</v>
      </c>
      <c r="N22" s="236">
        <f t="shared" ref="N22:N23" si="12">N18</f>
        <v>0.08</v>
      </c>
      <c r="O22" s="173">
        <f t="shared" si="5"/>
        <v>0</v>
      </c>
      <c r="P22" s="241">
        <v>28000</v>
      </c>
      <c r="Q22" s="225"/>
      <c r="R22" s="114">
        <f t="shared" si="10"/>
        <v>85</v>
      </c>
      <c r="S22" s="100">
        <f t="shared" si="11"/>
        <v>0</v>
      </c>
      <c r="T22" s="100">
        <f t="shared" si="6"/>
        <v>0</v>
      </c>
      <c r="U22" s="110">
        <f t="shared" si="7"/>
        <v>0</v>
      </c>
      <c r="V22" s="100">
        <f t="shared" si="8"/>
        <v>0</v>
      </c>
    </row>
    <row r="23" spans="1:22" ht="18.75" customHeight="1" thickTop="1" thickBot="1">
      <c r="A23" s="143">
        <v>6</v>
      </c>
      <c r="B23" s="213" t="s">
        <v>53</v>
      </c>
      <c r="C23" s="134"/>
      <c r="D23" s="132"/>
      <c r="E23" s="55">
        <v>30</v>
      </c>
      <c r="F23" s="136">
        <f t="shared" si="0"/>
        <v>0</v>
      </c>
      <c r="G23" s="139">
        <v>26</v>
      </c>
      <c r="H23" s="136">
        <f t="shared" si="1"/>
        <v>0</v>
      </c>
      <c r="I23" s="145">
        <v>0</v>
      </c>
      <c r="J23" s="137">
        <f t="shared" si="2"/>
        <v>0</v>
      </c>
      <c r="K23" s="139">
        <v>26</v>
      </c>
      <c r="L23" s="189">
        <f t="shared" si="3"/>
        <v>0</v>
      </c>
      <c r="M23" s="192">
        <f t="shared" si="4"/>
        <v>0</v>
      </c>
      <c r="N23" s="236">
        <f t="shared" si="12"/>
        <v>0.08</v>
      </c>
      <c r="O23" s="173">
        <f>M23*1.08</f>
        <v>0</v>
      </c>
      <c r="P23" s="242">
        <v>32000</v>
      </c>
      <c r="Q23" s="225"/>
      <c r="R23" s="114">
        <f t="shared" si="10"/>
        <v>82</v>
      </c>
      <c r="S23" s="100">
        <f t="shared" si="11"/>
        <v>0</v>
      </c>
      <c r="T23" s="100">
        <f t="shared" si="6"/>
        <v>0</v>
      </c>
      <c r="U23" s="110">
        <f>S23*5</f>
        <v>0</v>
      </c>
      <c r="V23" s="100">
        <f t="shared" si="8"/>
        <v>0</v>
      </c>
    </row>
    <row r="24" spans="1:22" ht="17.25" customHeight="1" thickTop="1" thickBot="1">
      <c r="A24" s="142">
        <v>7</v>
      </c>
      <c r="B24" s="213" t="s">
        <v>54</v>
      </c>
      <c r="C24" s="134"/>
      <c r="D24" s="132"/>
      <c r="E24" s="55">
        <v>20</v>
      </c>
      <c r="F24" s="136">
        <f t="shared" si="0"/>
        <v>0</v>
      </c>
      <c r="G24" s="139">
        <v>18</v>
      </c>
      <c r="H24" s="136">
        <f t="shared" si="1"/>
        <v>0</v>
      </c>
      <c r="I24" s="145">
        <v>0</v>
      </c>
      <c r="J24" s="137">
        <f t="shared" si="2"/>
        <v>0</v>
      </c>
      <c r="K24" s="139">
        <v>18</v>
      </c>
      <c r="L24" s="189">
        <f t="shared" si="3"/>
        <v>0</v>
      </c>
      <c r="M24" s="192">
        <f t="shared" si="4"/>
        <v>0</v>
      </c>
      <c r="N24" s="236">
        <f>N20</f>
        <v>0.08</v>
      </c>
      <c r="O24" s="173">
        <f t="shared" si="5"/>
        <v>0</v>
      </c>
      <c r="P24" s="241">
        <v>31000</v>
      </c>
      <c r="Q24" s="228"/>
      <c r="R24" s="114">
        <f t="shared" ref="R24:R30" si="13">E24+G24+I24+K24</f>
        <v>56</v>
      </c>
      <c r="S24" s="100">
        <f>$S$7*R24</f>
        <v>0</v>
      </c>
      <c r="T24" s="100">
        <f>S24*1.23</f>
        <v>0</v>
      </c>
      <c r="U24" s="110">
        <f>S24*5</f>
        <v>0</v>
      </c>
      <c r="V24" s="100">
        <f>U24*1.23</f>
        <v>0</v>
      </c>
    </row>
    <row r="25" spans="1:22" ht="17.25" customHeight="1" thickTop="1" thickBot="1">
      <c r="A25" s="194">
        <v>8</v>
      </c>
      <c r="B25" s="200" t="s">
        <v>65</v>
      </c>
      <c r="C25" s="134"/>
      <c r="D25" s="132"/>
      <c r="E25" s="55"/>
      <c r="F25" s="136">
        <f t="shared" si="0"/>
        <v>0</v>
      </c>
      <c r="G25" s="139">
        <v>39</v>
      </c>
      <c r="H25" s="136">
        <f t="shared" si="1"/>
        <v>0</v>
      </c>
      <c r="I25" s="145">
        <v>0</v>
      </c>
      <c r="J25" s="137">
        <f t="shared" si="2"/>
        <v>0</v>
      </c>
      <c r="K25" s="139">
        <v>39</v>
      </c>
      <c r="L25" s="189">
        <f t="shared" si="3"/>
        <v>0</v>
      </c>
      <c r="M25" s="192">
        <f t="shared" si="4"/>
        <v>0</v>
      </c>
      <c r="N25" s="236">
        <f t="shared" ref="N25:N28" si="14">N21</f>
        <v>0.08</v>
      </c>
      <c r="O25" s="173">
        <f>M25*1.08</f>
        <v>0</v>
      </c>
      <c r="P25" s="241">
        <v>18500</v>
      </c>
      <c r="Q25" s="229"/>
      <c r="R25" s="114">
        <f t="shared" si="13"/>
        <v>78</v>
      </c>
      <c r="S25" s="100">
        <f t="shared" ref="S25:S28" si="15">$S$7*R25</f>
        <v>0</v>
      </c>
      <c r="T25" s="100">
        <f t="shared" ref="T25:T28" si="16">S25*1.23</f>
        <v>0</v>
      </c>
      <c r="U25" s="110">
        <f t="shared" ref="U25:U28" si="17">S25*5</f>
        <v>0</v>
      </c>
      <c r="V25" s="100">
        <f t="shared" ref="V25:V28" si="18">U25*1.23</f>
        <v>0</v>
      </c>
    </row>
    <row r="26" spans="1:22" ht="17.25" customHeight="1" thickTop="1" thickBot="1">
      <c r="A26" s="194">
        <v>9</v>
      </c>
      <c r="B26" s="200" t="s">
        <v>55</v>
      </c>
      <c r="C26" s="134"/>
      <c r="D26" s="132"/>
      <c r="E26" s="55">
        <v>33</v>
      </c>
      <c r="F26" s="136">
        <f t="shared" si="0"/>
        <v>0</v>
      </c>
      <c r="G26" s="139">
        <v>26</v>
      </c>
      <c r="H26" s="136">
        <f t="shared" si="1"/>
        <v>0</v>
      </c>
      <c r="I26" s="145">
        <v>0</v>
      </c>
      <c r="J26" s="137">
        <f t="shared" si="2"/>
        <v>0</v>
      </c>
      <c r="K26" s="139">
        <v>26</v>
      </c>
      <c r="L26" s="189">
        <f t="shared" si="3"/>
        <v>0</v>
      </c>
      <c r="M26" s="192">
        <f t="shared" si="4"/>
        <v>0</v>
      </c>
      <c r="N26" s="236">
        <f t="shared" si="14"/>
        <v>0.08</v>
      </c>
      <c r="O26" s="173">
        <f t="shared" si="5"/>
        <v>0</v>
      </c>
      <c r="P26" s="241">
        <v>24500</v>
      </c>
      <c r="Q26" s="228"/>
      <c r="R26" s="114">
        <f t="shared" si="13"/>
        <v>85</v>
      </c>
      <c r="S26" s="100">
        <f t="shared" si="15"/>
        <v>0</v>
      </c>
      <c r="T26" s="100">
        <f>S26*1.23</f>
        <v>0</v>
      </c>
      <c r="U26" s="110">
        <f t="shared" si="17"/>
        <v>0</v>
      </c>
      <c r="V26" s="100">
        <f t="shared" si="18"/>
        <v>0</v>
      </c>
    </row>
    <row r="27" spans="1:22" ht="17.25" customHeight="1" thickTop="1" thickBot="1">
      <c r="A27" s="194">
        <v>10</v>
      </c>
      <c r="B27" s="200" t="s">
        <v>56</v>
      </c>
      <c r="C27" s="134"/>
      <c r="D27" s="132"/>
      <c r="E27" s="55">
        <v>28</v>
      </c>
      <c r="F27" s="136">
        <f t="shared" si="0"/>
        <v>0</v>
      </c>
      <c r="G27" s="139">
        <v>25</v>
      </c>
      <c r="H27" s="136">
        <f t="shared" si="1"/>
        <v>0</v>
      </c>
      <c r="I27" s="145">
        <v>0</v>
      </c>
      <c r="J27" s="137">
        <f t="shared" si="2"/>
        <v>0</v>
      </c>
      <c r="K27" s="139">
        <v>26</v>
      </c>
      <c r="L27" s="189">
        <f t="shared" si="3"/>
        <v>0</v>
      </c>
      <c r="M27" s="192">
        <f t="shared" si="4"/>
        <v>0</v>
      </c>
      <c r="N27" s="236">
        <f t="shared" si="14"/>
        <v>0.08</v>
      </c>
      <c r="O27" s="173">
        <f t="shared" si="5"/>
        <v>0</v>
      </c>
      <c r="P27" s="241">
        <v>17400</v>
      </c>
      <c r="Q27" s="228"/>
      <c r="R27" s="114">
        <f t="shared" si="13"/>
        <v>79</v>
      </c>
      <c r="S27" s="100">
        <f t="shared" si="15"/>
        <v>0</v>
      </c>
      <c r="T27" s="100">
        <f t="shared" si="16"/>
        <v>0</v>
      </c>
      <c r="U27" s="110">
        <f t="shared" si="17"/>
        <v>0</v>
      </c>
      <c r="V27" s="100">
        <f t="shared" si="18"/>
        <v>0</v>
      </c>
    </row>
    <row r="28" spans="1:22" ht="17.25" customHeight="1" thickTop="1" thickBot="1">
      <c r="A28" s="194">
        <v>11</v>
      </c>
      <c r="B28" s="200" t="s">
        <v>57</v>
      </c>
      <c r="C28" s="134"/>
      <c r="D28" s="132"/>
      <c r="E28" s="55">
        <v>30</v>
      </c>
      <c r="F28" s="136">
        <f t="shared" si="0"/>
        <v>0</v>
      </c>
      <c r="G28" s="139">
        <v>26</v>
      </c>
      <c r="H28" s="136">
        <f t="shared" si="1"/>
        <v>0</v>
      </c>
      <c r="I28" s="145">
        <v>0</v>
      </c>
      <c r="J28" s="137">
        <f t="shared" si="2"/>
        <v>0</v>
      </c>
      <c r="K28" s="139">
        <v>26</v>
      </c>
      <c r="L28" s="189">
        <f t="shared" si="3"/>
        <v>0</v>
      </c>
      <c r="M28" s="192">
        <f t="shared" si="4"/>
        <v>0</v>
      </c>
      <c r="N28" s="237">
        <f t="shared" si="14"/>
        <v>0.08</v>
      </c>
      <c r="O28" s="173">
        <f t="shared" si="5"/>
        <v>0</v>
      </c>
      <c r="P28" s="241">
        <v>9000</v>
      </c>
      <c r="Q28" s="228"/>
      <c r="R28" s="114">
        <f t="shared" si="13"/>
        <v>82</v>
      </c>
      <c r="S28" s="100">
        <f t="shared" si="15"/>
        <v>0</v>
      </c>
      <c r="T28" s="100">
        <f t="shared" si="16"/>
        <v>0</v>
      </c>
      <c r="U28" s="110">
        <f t="shared" si="17"/>
        <v>0</v>
      </c>
      <c r="V28" s="100">
        <f t="shared" si="18"/>
        <v>0</v>
      </c>
    </row>
    <row r="29" spans="1:22" ht="18.75" customHeight="1" thickTop="1" thickBot="1">
      <c r="A29" s="194">
        <v>12</v>
      </c>
      <c r="B29" s="200" t="s">
        <v>58</v>
      </c>
      <c r="C29" s="201"/>
      <c r="D29" s="196"/>
      <c r="E29" s="55">
        <v>30</v>
      </c>
      <c r="F29" s="136">
        <f t="shared" si="0"/>
        <v>0</v>
      </c>
      <c r="G29" s="139">
        <v>26</v>
      </c>
      <c r="H29" s="136">
        <f t="shared" si="1"/>
        <v>0</v>
      </c>
      <c r="I29" s="151">
        <v>0</v>
      </c>
      <c r="J29" s="137">
        <f t="shared" si="2"/>
        <v>0</v>
      </c>
      <c r="K29" s="139">
        <v>26</v>
      </c>
      <c r="L29" s="189">
        <f t="shared" si="3"/>
        <v>0</v>
      </c>
      <c r="M29" s="192">
        <f t="shared" si="4"/>
        <v>0</v>
      </c>
      <c r="N29" s="237">
        <f>N21</f>
        <v>0.08</v>
      </c>
      <c r="O29" s="173">
        <f t="shared" si="5"/>
        <v>0</v>
      </c>
      <c r="P29" s="241">
        <v>13000</v>
      </c>
      <c r="Q29" s="228"/>
      <c r="R29" s="114">
        <f t="shared" si="13"/>
        <v>82</v>
      </c>
      <c r="S29" s="100">
        <f t="shared" si="11"/>
        <v>0</v>
      </c>
      <c r="T29" s="100">
        <f t="shared" si="6"/>
        <v>0</v>
      </c>
      <c r="U29" s="110">
        <f t="shared" si="7"/>
        <v>0</v>
      </c>
      <c r="V29" s="100">
        <f t="shared" si="8"/>
        <v>0</v>
      </c>
    </row>
    <row r="30" spans="1:22" ht="18.75" customHeight="1" thickTop="1" thickBot="1">
      <c r="A30" s="194">
        <v>13</v>
      </c>
      <c r="B30" s="200" t="s">
        <v>59</v>
      </c>
      <c r="C30" s="197"/>
      <c r="D30" s="196"/>
      <c r="E30" s="139">
        <v>29</v>
      </c>
      <c r="F30" s="136">
        <f t="shared" si="0"/>
        <v>0</v>
      </c>
      <c r="G30" s="139">
        <v>26</v>
      </c>
      <c r="H30" s="136">
        <f t="shared" si="1"/>
        <v>0</v>
      </c>
      <c r="I30" s="141">
        <v>0</v>
      </c>
      <c r="J30" s="137">
        <f t="shared" si="2"/>
        <v>0</v>
      </c>
      <c r="K30" s="139">
        <v>26</v>
      </c>
      <c r="L30" s="189">
        <f t="shared" si="3"/>
        <v>0</v>
      </c>
      <c r="M30" s="192">
        <f t="shared" si="4"/>
        <v>0</v>
      </c>
      <c r="N30" s="237">
        <f t="shared" ref="N30:N35" si="19">N18</f>
        <v>0.08</v>
      </c>
      <c r="O30" s="173">
        <f t="shared" si="5"/>
        <v>0</v>
      </c>
      <c r="P30" s="241">
        <v>25000</v>
      </c>
      <c r="Q30" s="228"/>
      <c r="R30" s="114">
        <f t="shared" si="13"/>
        <v>81</v>
      </c>
      <c r="S30" s="100">
        <f t="shared" si="11"/>
        <v>0</v>
      </c>
      <c r="T30" s="100">
        <f t="shared" si="6"/>
        <v>0</v>
      </c>
      <c r="U30" s="110">
        <f t="shared" si="7"/>
        <v>0</v>
      </c>
      <c r="V30" s="100">
        <f t="shared" si="8"/>
        <v>0</v>
      </c>
    </row>
    <row r="31" spans="1:22" ht="19.5" thickTop="1" thickBot="1">
      <c r="A31" s="194">
        <v>14</v>
      </c>
      <c r="B31" s="200" t="s">
        <v>60</v>
      </c>
      <c r="C31" s="198"/>
      <c r="D31" s="199"/>
      <c r="E31" s="54">
        <v>28</v>
      </c>
      <c r="F31" s="136">
        <f t="shared" si="0"/>
        <v>0</v>
      </c>
      <c r="G31" s="138">
        <v>26</v>
      </c>
      <c r="H31" s="136">
        <f t="shared" si="1"/>
        <v>0</v>
      </c>
      <c r="I31" s="140">
        <v>0</v>
      </c>
      <c r="J31" s="137">
        <f t="shared" si="2"/>
        <v>0</v>
      </c>
      <c r="K31" s="223">
        <v>26</v>
      </c>
      <c r="L31" s="189">
        <f t="shared" si="3"/>
        <v>0</v>
      </c>
      <c r="M31" s="192">
        <f t="shared" si="4"/>
        <v>0</v>
      </c>
      <c r="N31" s="237">
        <f t="shared" si="19"/>
        <v>0.08</v>
      </c>
      <c r="O31" s="173">
        <f t="shared" si="5"/>
        <v>0</v>
      </c>
      <c r="P31" s="241">
        <v>33000</v>
      </c>
      <c r="Q31" s="230"/>
      <c r="R31" s="114">
        <f t="shared" si="10"/>
        <v>80</v>
      </c>
      <c r="S31" s="100">
        <f t="shared" si="11"/>
        <v>0</v>
      </c>
      <c r="T31" s="100">
        <f t="shared" si="6"/>
        <v>0</v>
      </c>
      <c r="U31" s="110">
        <f t="shared" si="7"/>
        <v>0</v>
      </c>
      <c r="V31" s="100">
        <f t="shared" si="8"/>
        <v>0</v>
      </c>
    </row>
    <row r="32" spans="1:22" ht="19.5" thickTop="1" thickBot="1">
      <c r="A32" s="194">
        <v>15</v>
      </c>
      <c r="B32" s="200" t="s">
        <v>61</v>
      </c>
      <c r="C32" s="204"/>
      <c r="D32" s="199"/>
      <c r="E32" s="54">
        <v>29</v>
      </c>
      <c r="F32" s="136">
        <f t="shared" si="0"/>
        <v>0</v>
      </c>
      <c r="G32" s="138">
        <v>26</v>
      </c>
      <c r="H32" s="136">
        <f t="shared" si="1"/>
        <v>0</v>
      </c>
      <c r="I32" s="152">
        <v>0</v>
      </c>
      <c r="J32" s="137">
        <f t="shared" si="2"/>
        <v>0</v>
      </c>
      <c r="K32" s="223">
        <v>26</v>
      </c>
      <c r="L32" s="189">
        <f t="shared" si="3"/>
        <v>0</v>
      </c>
      <c r="M32" s="192">
        <f t="shared" si="4"/>
        <v>0</v>
      </c>
      <c r="N32" s="237">
        <f t="shared" si="19"/>
        <v>0.08</v>
      </c>
      <c r="O32" s="173">
        <f t="shared" si="5"/>
        <v>0</v>
      </c>
      <c r="P32" s="241">
        <v>27000</v>
      </c>
      <c r="Q32" s="230"/>
      <c r="R32" s="114">
        <f t="shared" si="10"/>
        <v>81</v>
      </c>
      <c r="S32" s="100">
        <f t="shared" si="11"/>
        <v>0</v>
      </c>
      <c r="T32" s="100">
        <f t="shared" si="6"/>
        <v>0</v>
      </c>
      <c r="U32" s="110">
        <f t="shared" si="7"/>
        <v>0</v>
      </c>
      <c r="V32" s="100">
        <f t="shared" si="8"/>
        <v>0</v>
      </c>
    </row>
    <row r="33" spans="1:22" ht="19.5" thickTop="1" thickBot="1">
      <c r="A33" s="194">
        <v>16</v>
      </c>
      <c r="B33" s="11" t="s">
        <v>62</v>
      </c>
      <c r="C33" s="11"/>
      <c r="D33" s="205"/>
      <c r="E33" s="54">
        <v>27</v>
      </c>
      <c r="F33" s="136">
        <f t="shared" si="0"/>
        <v>0</v>
      </c>
      <c r="G33" s="138">
        <v>21</v>
      </c>
      <c r="H33" s="136">
        <f t="shared" si="1"/>
        <v>0</v>
      </c>
      <c r="I33" s="140">
        <v>0</v>
      </c>
      <c r="J33" s="137">
        <f t="shared" si="2"/>
        <v>0</v>
      </c>
      <c r="K33" s="223">
        <v>21</v>
      </c>
      <c r="L33" s="189">
        <f t="shared" si="3"/>
        <v>0</v>
      </c>
      <c r="M33" s="192">
        <f t="shared" si="4"/>
        <v>0</v>
      </c>
      <c r="N33" s="237">
        <f t="shared" si="19"/>
        <v>0.08</v>
      </c>
      <c r="O33" s="173">
        <f t="shared" si="5"/>
        <v>0</v>
      </c>
      <c r="P33" s="241">
        <v>32000</v>
      </c>
      <c r="Q33" s="230"/>
      <c r="R33" s="114">
        <f t="shared" si="10"/>
        <v>69</v>
      </c>
      <c r="S33" s="100">
        <f t="shared" si="11"/>
        <v>0</v>
      </c>
      <c r="T33" s="100">
        <f t="shared" si="6"/>
        <v>0</v>
      </c>
      <c r="U33" s="110">
        <f t="shared" si="7"/>
        <v>0</v>
      </c>
      <c r="V33" s="100">
        <f t="shared" si="8"/>
        <v>0</v>
      </c>
    </row>
    <row r="34" spans="1:22" ht="19.5" thickTop="1" thickBot="1">
      <c r="A34" s="194">
        <v>17</v>
      </c>
      <c r="B34" s="11" t="s">
        <v>63</v>
      </c>
      <c r="C34" s="135"/>
      <c r="D34" s="133"/>
      <c r="E34" s="54">
        <v>37</v>
      </c>
      <c r="F34" s="136">
        <f t="shared" si="0"/>
        <v>0</v>
      </c>
      <c r="G34" s="138">
        <v>31</v>
      </c>
      <c r="H34" s="136">
        <f t="shared" si="1"/>
        <v>0</v>
      </c>
      <c r="I34" s="140">
        <v>0</v>
      </c>
      <c r="J34" s="137">
        <f t="shared" si="2"/>
        <v>0</v>
      </c>
      <c r="K34" s="223">
        <v>32</v>
      </c>
      <c r="L34" s="189">
        <f t="shared" si="3"/>
        <v>0</v>
      </c>
      <c r="M34" s="192">
        <f t="shared" si="4"/>
        <v>0</v>
      </c>
      <c r="N34" s="237">
        <f t="shared" si="19"/>
        <v>0.08</v>
      </c>
      <c r="O34" s="173">
        <f t="shared" si="5"/>
        <v>0</v>
      </c>
      <c r="P34" s="241">
        <v>20000</v>
      </c>
      <c r="Q34" s="231"/>
      <c r="R34" s="114">
        <f t="shared" si="10"/>
        <v>100</v>
      </c>
      <c r="S34" s="100">
        <f t="shared" si="11"/>
        <v>0</v>
      </c>
      <c r="T34" s="100">
        <f t="shared" si="6"/>
        <v>0</v>
      </c>
      <c r="U34" s="110">
        <f t="shared" si="7"/>
        <v>0</v>
      </c>
      <c r="V34" s="100">
        <f t="shared" si="8"/>
        <v>0</v>
      </c>
    </row>
    <row r="35" spans="1:22" ht="19.5" thickTop="1" thickBot="1">
      <c r="A35" s="194">
        <v>18</v>
      </c>
      <c r="B35" s="11" t="s">
        <v>64</v>
      </c>
      <c r="C35" s="135"/>
      <c r="D35" s="133"/>
      <c r="E35" s="54">
        <v>40</v>
      </c>
      <c r="F35" s="136">
        <f t="shared" si="0"/>
        <v>0</v>
      </c>
      <c r="G35" s="138">
        <v>31</v>
      </c>
      <c r="H35" s="136">
        <f t="shared" si="1"/>
        <v>0</v>
      </c>
      <c r="I35" s="138">
        <v>0</v>
      </c>
      <c r="J35" s="137">
        <f t="shared" si="2"/>
        <v>0</v>
      </c>
      <c r="K35" s="223">
        <v>31</v>
      </c>
      <c r="L35" s="189">
        <f t="shared" si="3"/>
        <v>0</v>
      </c>
      <c r="M35" s="192">
        <f t="shared" si="4"/>
        <v>0</v>
      </c>
      <c r="N35" s="236">
        <f t="shared" si="19"/>
        <v>0.08</v>
      </c>
      <c r="O35" s="173">
        <f t="shared" si="5"/>
        <v>0</v>
      </c>
      <c r="P35" s="241">
        <v>15000</v>
      </c>
      <c r="Q35" s="230"/>
      <c r="R35" s="114">
        <f t="shared" si="10"/>
        <v>102</v>
      </c>
      <c r="S35" s="100">
        <f t="shared" si="11"/>
        <v>0</v>
      </c>
      <c r="T35" s="100">
        <f t="shared" si="6"/>
        <v>0</v>
      </c>
      <c r="U35" s="110">
        <f t="shared" si="7"/>
        <v>0</v>
      </c>
      <c r="V35" s="100">
        <f t="shared" si="8"/>
        <v>0</v>
      </c>
    </row>
    <row r="36" spans="1:22" ht="20.25" customHeight="1" thickTop="1" thickBot="1">
      <c r="A36" s="142">
        <v>19</v>
      </c>
      <c r="B36" s="11" t="s">
        <v>71</v>
      </c>
      <c r="C36" s="135"/>
      <c r="D36" s="206"/>
      <c r="E36" s="183">
        <v>24</v>
      </c>
      <c r="F36" s="182">
        <f t="shared" si="0"/>
        <v>0</v>
      </c>
      <c r="G36" s="184">
        <v>23</v>
      </c>
      <c r="H36" s="182">
        <f t="shared" si="1"/>
        <v>0</v>
      </c>
      <c r="I36" s="184">
        <v>0</v>
      </c>
      <c r="J36" s="167">
        <f t="shared" si="2"/>
        <v>0</v>
      </c>
      <c r="K36" s="224">
        <v>22</v>
      </c>
      <c r="L36" s="190">
        <f t="shared" si="3"/>
        <v>0</v>
      </c>
      <c r="M36" s="193">
        <f t="shared" si="4"/>
        <v>0</v>
      </c>
      <c r="N36" s="238">
        <f t="shared" ref="N36" si="20">N29</f>
        <v>0.08</v>
      </c>
      <c r="O36" s="173">
        <f t="shared" si="5"/>
        <v>0</v>
      </c>
      <c r="P36" s="241">
        <v>33000</v>
      </c>
      <c r="Q36" s="231"/>
      <c r="R36" s="215">
        <f t="shared" si="10"/>
        <v>69</v>
      </c>
      <c r="S36" s="103">
        <f t="shared" si="11"/>
        <v>0</v>
      </c>
      <c r="T36" s="103">
        <f t="shared" si="6"/>
        <v>0</v>
      </c>
      <c r="U36" s="120">
        <f t="shared" si="7"/>
        <v>0</v>
      </c>
      <c r="V36" s="103">
        <f t="shared" si="8"/>
        <v>0</v>
      </c>
    </row>
    <row r="37" spans="1:22" ht="18.75" thickBot="1">
      <c r="A37" s="157"/>
      <c r="B37" s="185" t="s">
        <v>22</v>
      </c>
      <c r="C37" s="186"/>
      <c r="D37" s="211"/>
      <c r="E37" s="210">
        <f>SUM(E18:E36)</f>
        <v>526</v>
      </c>
      <c r="F37" s="208">
        <f>SUM(F18:F36)</f>
        <v>0</v>
      </c>
      <c r="G37" s="207">
        <f t="shared" ref="G37:L37" si="21">SUM(G18:G36)</f>
        <v>457</v>
      </c>
      <c r="H37" s="208">
        <f t="shared" si="21"/>
        <v>0</v>
      </c>
      <c r="I37" s="207">
        <f t="shared" si="21"/>
        <v>0</v>
      </c>
      <c r="J37" s="188">
        <f t="shared" si="21"/>
        <v>0</v>
      </c>
      <c r="K37" s="209">
        <f t="shared" si="21"/>
        <v>458</v>
      </c>
      <c r="L37" s="208">
        <f t="shared" si="21"/>
        <v>0</v>
      </c>
      <c r="M37" s="216">
        <f>F37+H37+J37+L37</f>
        <v>0</v>
      </c>
      <c r="N37" s="239"/>
      <c r="O37" s="174">
        <f t="shared" ref="O37" si="22">M37*1.08</f>
        <v>0</v>
      </c>
      <c r="P37" s="243"/>
      <c r="Q37" s="232"/>
      <c r="R37" s="95"/>
      <c r="S37" s="101"/>
      <c r="T37" s="101"/>
      <c r="U37" s="73"/>
      <c r="V37" s="101"/>
    </row>
    <row r="38" spans="1:22" ht="18.75" thickTop="1">
      <c r="A38" s="155"/>
      <c r="F38" s="144"/>
      <c r="G38" s="18"/>
      <c r="H38" s="144"/>
      <c r="K38" s="17"/>
      <c r="L38" s="144"/>
      <c r="N38" s="72"/>
      <c r="O38" s="73"/>
      <c r="P38" s="73"/>
      <c r="Q38" s="232"/>
      <c r="R38" s="95"/>
      <c r="S38" s="101"/>
      <c r="T38" s="101"/>
      <c r="U38" s="73"/>
      <c r="V38" s="101"/>
    </row>
    <row r="39" spans="1:22" ht="18">
      <c r="A39" s="155"/>
      <c r="F39" s="144"/>
      <c r="G39" s="18"/>
      <c r="H39" s="144"/>
      <c r="K39" s="150"/>
      <c r="L39" s="144"/>
      <c r="N39" s="72"/>
      <c r="O39" s="73"/>
      <c r="P39" s="73"/>
      <c r="Q39" s="232"/>
      <c r="R39" s="95"/>
      <c r="S39" s="101"/>
      <c r="T39" s="101"/>
      <c r="U39" s="73"/>
      <c r="V39" s="101"/>
    </row>
    <row r="40" spans="1:22" ht="15.75" thickBot="1">
      <c r="A40" s="156"/>
      <c r="G40" s="18"/>
      <c r="K40" s="17"/>
      <c r="N40" s="168"/>
      <c r="Q40" s="232"/>
      <c r="R40" s="95"/>
      <c r="S40" s="101"/>
      <c r="T40" s="101"/>
      <c r="U40" s="73"/>
      <c r="V40" s="101"/>
    </row>
    <row r="41" spans="1:22" ht="16.5" thickTop="1" thickBot="1">
      <c r="A41" s="153"/>
      <c r="G41" s="18"/>
      <c r="H41" s="259" t="s">
        <v>23</v>
      </c>
      <c r="I41" s="260"/>
      <c r="J41" s="260"/>
      <c r="K41" s="261"/>
      <c r="O41" s="149" t="s">
        <v>46</v>
      </c>
      <c r="P41" s="95"/>
      <c r="Q41" s="232"/>
      <c r="R41" s="96"/>
      <c r="S41" s="102"/>
      <c r="T41" s="102"/>
      <c r="U41" s="111"/>
      <c r="V41" s="102"/>
    </row>
    <row r="42" spans="1:22" ht="17.25" thickTop="1" thickBot="1">
      <c r="A42" s="154"/>
      <c r="B42" s="11" t="s">
        <v>67</v>
      </c>
      <c r="C42" s="13"/>
      <c r="D42" s="220"/>
      <c r="E42" s="217">
        <v>0</v>
      </c>
      <c r="F42" s="82">
        <f>$F$7*E42</f>
        <v>0</v>
      </c>
      <c r="G42" s="56">
        <v>5</v>
      </c>
      <c r="H42" s="85">
        <f>$H$7*G42</f>
        <v>0</v>
      </c>
      <c r="I42" s="56">
        <v>0</v>
      </c>
      <c r="J42" s="85">
        <f>$J$7*I42</f>
        <v>0</v>
      </c>
      <c r="K42" s="56">
        <v>5</v>
      </c>
      <c r="L42" s="66">
        <f>$L$7*K42</f>
        <v>0</v>
      </c>
      <c r="M42" s="69">
        <f>F42+H42+J42+L42</f>
        <v>0</v>
      </c>
      <c r="N42" s="70">
        <v>0.23</v>
      </c>
      <c r="O42" s="148">
        <f>M42*1.23</f>
        <v>0</v>
      </c>
      <c r="P42" s="172"/>
      <c r="Q42" s="233"/>
      <c r="R42" s="114">
        <f>E42+G42+I42+K42</f>
        <v>10</v>
      </c>
      <c r="S42" s="100">
        <f t="shared" si="11"/>
        <v>0</v>
      </c>
      <c r="T42" s="100">
        <f t="shared" si="6"/>
        <v>0</v>
      </c>
      <c r="U42" s="110">
        <f t="shared" si="7"/>
        <v>0</v>
      </c>
      <c r="V42" s="100">
        <f t="shared" si="8"/>
        <v>0</v>
      </c>
    </row>
    <row r="43" spans="1:22" ht="17.25" thickTop="1" thickBot="1">
      <c r="A43" s="153"/>
      <c r="B43" s="11" t="s">
        <v>68</v>
      </c>
      <c r="C43" s="13"/>
      <c r="D43" s="221"/>
      <c r="E43" s="218">
        <v>0</v>
      </c>
      <c r="F43" s="83">
        <f>$F$7*E43</f>
        <v>0</v>
      </c>
      <c r="G43" s="57">
        <v>6</v>
      </c>
      <c r="H43" s="86">
        <f t="shared" ref="H43:H45" si="23">$H$7*G43</f>
        <v>0</v>
      </c>
      <c r="I43" s="59">
        <v>0</v>
      </c>
      <c r="J43" s="86">
        <f t="shared" ref="J43:J45" si="24">$J$7*I43</f>
        <v>0</v>
      </c>
      <c r="K43" s="57">
        <v>7</v>
      </c>
      <c r="L43" s="67">
        <f t="shared" ref="L43:L45" si="25">$L$7*K43</f>
        <v>0</v>
      </c>
      <c r="M43" s="69">
        <f t="shared" ref="M43:M45" si="26">F43+H43+J43+L43</f>
        <v>0</v>
      </c>
      <c r="N43" s="64">
        <v>0.23</v>
      </c>
      <c r="O43" s="80">
        <f t="shared" ref="O43:O46" si="27">M43*1.23</f>
        <v>0</v>
      </c>
      <c r="P43" s="172"/>
      <c r="Q43" s="233"/>
      <c r="R43" s="114">
        <f t="shared" si="10"/>
        <v>13</v>
      </c>
      <c r="S43" s="100">
        <f t="shared" si="11"/>
        <v>0</v>
      </c>
      <c r="T43" s="100">
        <f t="shared" si="6"/>
        <v>0</v>
      </c>
      <c r="U43" s="110">
        <f t="shared" si="7"/>
        <v>0</v>
      </c>
      <c r="V43" s="100">
        <f t="shared" si="8"/>
        <v>0</v>
      </c>
    </row>
    <row r="44" spans="1:22" ht="17.25" thickTop="1" thickBot="1">
      <c r="A44" s="162"/>
      <c r="B44" s="11" t="s">
        <v>69</v>
      </c>
      <c r="C44" s="13"/>
      <c r="D44" s="221"/>
      <c r="E44" s="218">
        <v>5</v>
      </c>
      <c r="F44" s="83">
        <f>$F$7*E44</f>
        <v>0</v>
      </c>
      <c r="G44" s="57">
        <v>5</v>
      </c>
      <c r="H44" s="86">
        <f>$H$7*G44</f>
        <v>0</v>
      </c>
      <c r="I44" s="59">
        <v>0</v>
      </c>
      <c r="J44" s="86">
        <f t="shared" si="24"/>
        <v>0</v>
      </c>
      <c r="K44" s="57">
        <v>5</v>
      </c>
      <c r="L44" s="67">
        <f t="shared" si="25"/>
        <v>0</v>
      </c>
      <c r="M44" s="69">
        <f t="shared" si="26"/>
        <v>0</v>
      </c>
      <c r="N44" s="64">
        <v>0.23</v>
      </c>
      <c r="O44" s="80">
        <f t="shared" si="27"/>
        <v>0</v>
      </c>
      <c r="P44" s="172"/>
      <c r="Q44" s="233"/>
      <c r="R44" s="114">
        <f t="shared" si="10"/>
        <v>15</v>
      </c>
      <c r="S44" s="100">
        <f t="shared" si="11"/>
        <v>0</v>
      </c>
      <c r="T44" s="100">
        <f t="shared" si="6"/>
        <v>0</v>
      </c>
      <c r="U44" s="110">
        <f t="shared" si="7"/>
        <v>0</v>
      </c>
      <c r="V44" s="100">
        <f t="shared" si="8"/>
        <v>0</v>
      </c>
    </row>
    <row r="45" spans="1:22" ht="17.25" thickTop="1" thickBot="1">
      <c r="A45" s="162"/>
      <c r="B45" s="22" t="s">
        <v>70</v>
      </c>
      <c r="C45" s="14"/>
      <c r="D45" s="222"/>
      <c r="E45" s="219">
        <v>1</v>
      </c>
      <c r="F45" s="84">
        <f>$F$7*E45</f>
        <v>0</v>
      </c>
      <c r="G45" s="58"/>
      <c r="H45" s="87">
        <f t="shared" si="23"/>
        <v>0</v>
      </c>
      <c r="I45" s="60">
        <v>0</v>
      </c>
      <c r="J45" s="87">
        <f t="shared" si="24"/>
        <v>0</v>
      </c>
      <c r="K45" s="58">
        <v>0</v>
      </c>
      <c r="L45" s="68">
        <f t="shared" si="25"/>
        <v>0</v>
      </c>
      <c r="M45" s="69">
        <f t="shared" si="26"/>
        <v>0</v>
      </c>
      <c r="N45" s="65">
        <v>0.23</v>
      </c>
      <c r="O45" s="81">
        <f t="shared" si="27"/>
        <v>0</v>
      </c>
      <c r="P45" s="172"/>
      <c r="Q45" s="233"/>
      <c r="R45" s="119">
        <f t="shared" si="10"/>
        <v>1</v>
      </c>
      <c r="S45" s="103">
        <f t="shared" si="11"/>
        <v>0</v>
      </c>
      <c r="T45" s="103">
        <f t="shared" si="6"/>
        <v>0</v>
      </c>
      <c r="U45" s="120">
        <f t="shared" si="7"/>
        <v>0</v>
      </c>
      <c r="V45" s="103">
        <f t="shared" si="8"/>
        <v>0</v>
      </c>
    </row>
    <row r="46" spans="1:22" ht="19.5" thickTop="1" thickBot="1">
      <c r="A46" s="166"/>
      <c r="B46" s="74" t="s">
        <v>30</v>
      </c>
      <c r="C46" s="75"/>
      <c r="D46" s="187"/>
      <c r="E46" s="76">
        <f>SUM(E42:E45)</f>
        <v>6</v>
      </c>
      <c r="F46" s="77">
        <f t="shared" ref="F46:M46" si="28">SUM(F42:F45)</f>
        <v>0</v>
      </c>
      <c r="G46" s="76">
        <f t="shared" si="28"/>
        <v>16</v>
      </c>
      <c r="H46" s="78">
        <f t="shared" si="28"/>
        <v>0</v>
      </c>
      <c r="I46" s="76">
        <f t="shared" si="28"/>
        <v>0</v>
      </c>
      <c r="J46" s="77">
        <f t="shared" si="28"/>
        <v>0</v>
      </c>
      <c r="K46" s="76">
        <f t="shared" si="28"/>
        <v>17</v>
      </c>
      <c r="L46" s="79">
        <f t="shared" si="28"/>
        <v>0</v>
      </c>
      <c r="M46" s="128">
        <f t="shared" si="28"/>
        <v>0</v>
      </c>
      <c r="N46" s="126"/>
      <c r="O46" s="129">
        <f t="shared" si="27"/>
        <v>0</v>
      </c>
      <c r="P46" s="176"/>
      <c r="Q46" s="232"/>
      <c r="R46" s="106">
        <f>SUM(R18:R45)</f>
        <v>1480</v>
      </c>
      <c r="S46" s="107">
        <f t="shared" si="11"/>
        <v>0</v>
      </c>
      <c r="T46" s="107">
        <f t="shared" si="6"/>
        <v>0</v>
      </c>
      <c r="U46" s="121">
        <f t="shared" si="7"/>
        <v>0</v>
      </c>
      <c r="V46" s="107">
        <f t="shared" si="8"/>
        <v>0</v>
      </c>
    </row>
    <row r="47" spans="1:22" ht="15.75" thickTop="1">
      <c r="A47" s="165"/>
      <c r="B47" s="16"/>
      <c r="E47" s="1"/>
      <c r="G47" s="19"/>
      <c r="K47" s="20"/>
      <c r="Q47" s="232"/>
    </row>
    <row r="48" spans="1:22" ht="15.75" thickBot="1">
      <c r="A48" s="159"/>
      <c r="M48" s="1"/>
      <c r="N48" s="15"/>
      <c r="Q48" s="232"/>
    </row>
    <row r="49" spans="1:18" ht="19.5" thickTop="1" thickBot="1">
      <c r="A49" s="163"/>
      <c r="B49" s="88" t="s">
        <v>31</v>
      </c>
      <c r="C49" s="89"/>
      <c r="D49" s="89"/>
      <c r="E49" s="90">
        <f>E46+E37</f>
        <v>532</v>
      </c>
      <c r="F49" s="91">
        <f t="shared" ref="F49:M49" si="29">F46+F37</f>
        <v>0</v>
      </c>
      <c r="G49" s="90">
        <f t="shared" si="29"/>
        <v>473</v>
      </c>
      <c r="H49" s="91">
        <f t="shared" si="29"/>
        <v>0</v>
      </c>
      <c r="I49" s="90">
        <f t="shared" si="29"/>
        <v>0</v>
      </c>
      <c r="J49" s="91">
        <f t="shared" si="29"/>
        <v>0</v>
      </c>
      <c r="K49" s="90">
        <f t="shared" si="29"/>
        <v>475</v>
      </c>
      <c r="L49" s="92">
        <f t="shared" si="29"/>
        <v>0</v>
      </c>
      <c r="M49" s="130">
        <f t="shared" si="29"/>
        <v>0</v>
      </c>
      <c r="N49" s="127"/>
      <c r="O49" s="131">
        <f>O37+O46</f>
        <v>0</v>
      </c>
      <c r="P49" s="177"/>
      <c r="Q49" s="232"/>
    </row>
    <row r="50" spans="1:18" ht="33.75" customHeight="1" thickTop="1">
      <c r="A50" s="164"/>
      <c r="Q50" s="232"/>
    </row>
    <row r="51" spans="1:18">
      <c r="A51" s="164"/>
      <c r="B51" s="161"/>
      <c r="F51" s="253"/>
    </row>
    <row r="52" spans="1:18">
      <c r="A52" s="155"/>
      <c r="F52" s="254"/>
      <c r="G52" s="122" t="s">
        <v>41</v>
      </c>
      <c r="H52" s="123"/>
      <c r="I52" s="123"/>
      <c r="J52" s="123"/>
      <c r="K52" s="125"/>
      <c r="L52" s="124"/>
    </row>
    <row r="53" spans="1:18" ht="15.75" thickBot="1">
      <c r="A53" s="155"/>
      <c r="R53" t="s">
        <v>48</v>
      </c>
    </row>
    <row r="54" spans="1:18">
      <c r="A54" s="160"/>
      <c r="K54" s="247" t="s">
        <v>44</v>
      </c>
      <c r="L54" s="247"/>
      <c r="M54" s="247" t="s">
        <v>28</v>
      </c>
      <c r="N54" s="247" t="s">
        <v>43</v>
      </c>
      <c r="O54" s="247" t="s">
        <v>29</v>
      </c>
      <c r="P54" s="178"/>
    </row>
    <row r="55" spans="1:18" ht="15.75" thickBot="1">
      <c r="A55" s="158"/>
      <c r="K55" s="248"/>
      <c r="L55" s="248"/>
      <c r="M55" s="248"/>
      <c r="N55" s="248"/>
      <c r="O55" s="248"/>
      <c r="P55" s="178"/>
    </row>
    <row r="56" spans="1:18">
      <c r="M56" s="249">
        <f>M49+U46</f>
        <v>0</v>
      </c>
      <c r="N56" s="251"/>
      <c r="O56" s="249">
        <f>O49+V46</f>
        <v>0</v>
      </c>
      <c r="P56" s="179"/>
    </row>
    <row r="57" spans="1:18" ht="15.75" thickBot="1">
      <c r="M57" s="250"/>
      <c r="N57" s="252"/>
      <c r="O57" s="250"/>
      <c r="P57" s="179"/>
    </row>
    <row r="76" ht="39.75" customHeight="1"/>
    <row r="77" hidden="1"/>
    <row r="78" ht="15" hidden="1" customHeight="1"/>
    <row r="79" ht="15" customHeight="1"/>
    <row r="80" ht="15.75" customHeight="1"/>
    <row r="81" ht="15" customHeight="1"/>
    <row r="82" ht="15" customHeight="1"/>
    <row r="83" ht="15.75" customHeight="1"/>
    <row r="84" ht="15" customHeight="1"/>
    <row r="85" ht="15" customHeight="1"/>
    <row r="86" ht="16.5" customHeight="1"/>
    <row r="88" ht="15.75" customHeight="1"/>
    <row r="89" ht="15.75" customHeight="1"/>
    <row r="90" ht="16.5" customHeight="1"/>
    <row r="95" ht="15" customHeight="1"/>
    <row r="96" ht="15.75" customHeight="1"/>
    <row r="97" ht="15.75" customHeight="1"/>
    <row r="98" ht="15" customHeight="1"/>
    <row r="99" ht="15" customHeight="1"/>
    <row r="100" ht="15.75" customHeight="1"/>
  </sheetData>
  <mergeCells count="17">
    <mergeCell ref="A5:A16"/>
    <mergeCell ref="C12:C16"/>
    <mergeCell ref="C2:I2"/>
    <mergeCell ref="N2:O2"/>
    <mergeCell ref="R6:R7"/>
    <mergeCell ref="R4:V4"/>
    <mergeCell ref="F51:F52"/>
    <mergeCell ref="B1:C1"/>
    <mergeCell ref="H4:K4"/>
    <mergeCell ref="H41:K41"/>
    <mergeCell ref="K54:L55"/>
    <mergeCell ref="M54:M55"/>
    <mergeCell ref="N54:N55"/>
    <mergeCell ref="O54:O55"/>
    <mergeCell ref="M56:M57"/>
    <mergeCell ref="N56:N57"/>
    <mergeCell ref="O56:O57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msobiech</cp:lastModifiedBy>
  <cp:lastPrinted>2025-06-11T11:02:29Z</cp:lastPrinted>
  <dcterms:created xsi:type="dcterms:W3CDTF">2021-08-30T11:26:59Z</dcterms:created>
  <dcterms:modified xsi:type="dcterms:W3CDTF">2025-06-11T11:02:48Z</dcterms:modified>
</cp:coreProperties>
</file>